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'Лист2'!$A$1:$H$157</definedName>
  </definedNames>
  <calcPr fullCalcOnLoad="1"/>
</workbook>
</file>

<file path=xl/sharedStrings.xml><?xml version="1.0" encoding="utf-8"?>
<sst xmlns="http://schemas.openxmlformats.org/spreadsheetml/2006/main" count="603" uniqueCount="178">
  <si>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</si>
  <si>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</si>
  <si>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</si>
  <si>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</si>
  <si>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</si>
  <si>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</si>
  <si>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</si>
  <si>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</si>
  <si>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</si>
  <si>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</si>
  <si>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</si>
  <si>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</si>
  <si>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</si>
  <si>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</si>
  <si>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</si>
  <si>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</si>
  <si>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</si>
  <si>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</si>
  <si>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</si>
  <si>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</si>
  <si>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</si>
  <si>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</si>
  <si>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</si>
  <si>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</si>
  <si>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</si>
  <si>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</si>
  <si>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</si>
  <si>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</si>
  <si>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</si>
  <si>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</si>
  <si>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</si>
  <si>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</si>
  <si>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</si>
  <si>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</si>
  <si>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</si>
  <si>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</si>
  <si>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</si>
  <si>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</si>
  <si>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</si>
  <si>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</si>
  <si>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</si>
  <si>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</si>
  <si>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</si>
  <si>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</si>
  <si>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</si>
  <si>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</si>
  <si>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</si>
  <si>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</si>
  <si>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</si>
  <si>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</si>
  <si>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</si>
  <si>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</si>
  <si>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</si>
  <si>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</si>
  <si>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</si>
  <si>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</si>
  <si>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</si>
  <si>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</si>
  <si>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</si>
  <si>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</si>
  <si>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</si>
  <si>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</si>
  <si>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</si>
  <si>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</si>
  <si>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</si>
  <si>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</si>
  <si>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</si>
  <si>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</si>
  <si>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</si>
  <si>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</si>
  <si>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</si>
  <si>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</si>
  <si>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</si>
  <si>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</si>
  <si>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</si>
  <si>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</si>
  <si>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</si>
  <si>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</si>
  <si>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</si>
  <si>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</si>
  <si>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</si>
  <si>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</si>
  <si>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</si>
  <si>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</si>
  <si>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</si>
  <si>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</si>
  <si>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</si>
  <si>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</si>
  <si>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</si>
  <si>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</si>
  <si>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0210330059</t>
  </si>
  <si>
    <t>0210550059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</si>
  <si>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</si>
  <si>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</si>
  <si>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</si>
  <si>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</si>
  <si>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</si>
  <si>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</si>
  <si>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</si>
  <si>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</si>
  <si>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 xml:space="preserve">Функционирование высшего должностного лица муниципального образования </t>
  </si>
  <si>
    <t>Расходы на содержание главы муниципального образования</t>
  </si>
  <si>
    <t>Функционирование законодательных (представительных) органов муниципального образования</t>
  </si>
  <si>
    <t>Расходы на обеспечение законодательных (представительных) органов местного самоуправления</t>
  </si>
  <si>
    <t>Функционирование местных администраций</t>
  </si>
  <si>
    <t xml:space="preserve">Расходы на обеспечение деятельности администрации </t>
  </si>
  <si>
    <t>5190260190</t>
  </si>
  <si>
    <t>Содействие в развитие сельскохозяйственного производства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</si>
  <si>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</si>
  <si>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</si>
  <si>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</si>
  <si>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Молодежная политика</t>
  </si>
  <si>
    <t>Муниципальная программа Калининского сельского поселения Калининского района "Проведение мероприятий для молодежи"</t>
  </si>
  <si>
    <t>Культура, кинематография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</si>
  <si>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</si>
  <si>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иные бюджетные ассигнования</t>
  </si>
  <si>
    <t>0210210059</t>
  </si>
  <si>
    <t xml:space="preserve">Муниципальная программа Калининского сельского поселения Калининского района "Развитие культуры"  
Капитальный ремонт  МУ Калининский дом культуры 
прочая закупка товаров, работ и услуг 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</si>
  <si>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</si>
  <si>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иные бюджетные ассигнования</t>
  </si>
  <si>
    <t>0210430059</t>
  </si>
  <si>
    <t>Социальное обеспечение и иные выплаты населению</t>
  </si>
  <si>
    <t>Приложение № 6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</si>
  <si>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 на 2018-2022 годы»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</si>
  <si>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</si>
  <si>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 
Капитальный ремонт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</si>
  <si>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</si>
  <si>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</si>
  <si>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</si>
  <si>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</si>
  <si>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</si>
  <si>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992</t>
  </si>
  <si>
    <t>Закупка товаров, работ и услуг для обеспечения государственных (муниципальных) нужд</t>
  </si>
  <si>
    <t>01100S2440</t>
  </si>
  <si>
    <t>Субсидии на дополнительную помощь местным бюджетам для решения социально значимых вопросов</t>
  </si>
  <si>
    <t>9990060050</t>
  </si>
  <si>
    <t xml:space="preserve"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
закупка товаров, работ и услуг для обеспечения государственных (муниципальных) нужд 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</si>
  <si>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</si>
  <si>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 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</si>
  <si>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</si>
  <si>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Расходы на обеспечение деятельности (оказание услуг) муниципального казенного учреждения «Централизованная бухгалтерия Калининского сельского поселения»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</si>
  <si>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0510021016</t>
  </si>
  <si>
    <t xml:space="preserve">Калининского района на 2021 год" </t>
  </si>
  <si>
    <t>Ведомственная структура расходов бюджета  Калининского сельского поселения на 2021 год</t>
  </si>
  <si>
    <t>План на 2021 год</t>
  </si>
  <si>
    <t>Обеспечение деятельности контрольно-счетной палаты</t>
  </si>
  <si>
    <t>Осуществление внутреннего финансового контроля</t>
  </si>
  <si>
    <t>5590032002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</si>
  <si>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района», обеспечение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</si>
  <si>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</si>
  <si>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тротуаров.          </t>
  </si>
  <si>
    <t>0110031032</t>
  </si>
  <si>
    <t>0610011018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</si>
  <si>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</si>
  <si>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благоустройство детских площадок</t>
  </si>
  <si>
    <t>0910162980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</si>
  <si>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на обеспечение деятельности (оказание услуг) Калининского муниципального казенного учреждения «Благоустройство»</t>
  </si>
  <si>
    <t>0910231021</t>
  </si>
  <si>
    <t>Расходы на обеспечение деятельности (оказание услуг) Калининского муниципального казенного учреждения «Благоустройство»,расходы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</si>
  <si>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</si>
  <si>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</si>
  <si>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12</t>
  </si>
  <si>
    <t>0710011040</t>
  </si>
  <si>
    <t>Другие вопросы в области национальной экономики</t>
  </si>
  <si>
    <t xml:space="preserve">Муниципальная программа Калининского сельского поселения Калининского района "Развитие физической культуры и спорта »софинансирование средства поселения </t>
  </si>
  <si>
    <t>04100S1007</t>
  </si>
  <si>
    <t>Субсидии бюджетам сельских поселений на обеспечение комплексного развития сельских территорий (ремонт тротуаров)</t>
  </si>
  <si>
    <t>01100S2720</t>
  </si>
  <si>
    <t>08100S3140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</si>
  <si>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(разработка проектной документации на строительство объектов социальной и инженерной инфраструктуры)</t>
  </si>
  <si>
    <t>Субсидии по программе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</t>
  </si>
  <si>
    <t>01100l5766</t>
  </si>
  <si>
    <t>Субсидии бюджетам сельских поселений на обеспечение комплексного развития сельских территорий</t>
  </si>
  <si>
    <t>01100l576F</t>
  </si>
  <si>
    <t>Совет Калининского сельского поселения Калининского района</t>
  </si>
  <si>
    <t>Администрация Калининского сельского поселения Калининского района</t>
  </si>
  <si>
    <t>Приложение № 4</t>
  </si>
  <si>
    <t xml:space="preserve">от 21.12.2021 г.  №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</si>
</sst>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5" applyFont="1" applyFill="1" applyAlignment="1">
      <alignment horizontal="left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12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justify" vertical="top" wrapText="1"/>
    </xf>
    <xf numFmtId="49" fontId="7" fillId="33" borderId="0" xfId="0" applyNumberFormat="1" applyFont="1" applyFill="1" applyBorder="1" applyAlignment="1">
      <alignment horizontal="right"/>
    </xf>
    <xf numFmtId="192" fontId="7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8" fillId="33" borderId="0" xfId="0" applyFont="1" applyFill="1" applyAlignment="1">
      <alignment/>
    </xf>
    <xf numFmtId="192" fontId="7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55" applyFont="1" applyFill="1">
      <alignment/>
      <protection/>
    </xf>
    <xf numFmtId="0" fontId="13" fillId="33" borderId="0" xfId="0" applyFont="1" applyFill="1" applyAlignment="1">
      <alignment/>
    </xf>
    <xf numFmtId="192" fontId="13" fillId="33" borderId="0" xfId="0" applyNumberFormat="1" applyFont="1" applyFill="1" applyAlignment="1">
      <alignment/>
    </xf>
    <xf numFmtId="192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8">
      <selection activeCell="H22" sqref="H22"/>
    </sheetView>
  </sheetViews>
  <sheetFormatPr defaultColWidth="9.140625" defaultRowHeight="12.75"/>
  <cols>
    <col min="1" max="1" width="3.140625" style="35" customWidth="1"/>
    <col min="2" max="2" width="60.7109375" style="12" customWidth="1"/>
    <col min="3" max="3" width="6.00390625" style="12" customWidth="1"/>
    <col min="4" max="4" width="5.28125" style="12" customWidth="1"/>
    <col min="5" max="5" width="4.00390625" style="12" customWidth="1"/>
    <col min="6" max="6" width="13.140625" style="19" customWidth="1"/>
    <col min="7" max="7" width="4.7109375" style="12" customWidth="1"/>
    <col min="8" max="8" width="12.57421875" style="12" customWidth="1"/>
    <col min="9" max="9" width="9.57421875" style="49" customWidth="1"/>
    <col min="10" max="10" width="10.7109375" style="12" customWidth="1"/>
    <col min="11" max="12" width="9.140625" style="12" customWidth="1"/>
    <col min="13" max="16384" width="9.140625" style="12" customWidth="1"/>
  </cols>
  <sheetData>
    <row r="1" spans="1:10" s="23" customFormat="1" ht="15">
      <c r="A1" s="32"/>
      <c r="B1" s="24"/>
      <c r="F1" s="25" t="s">
        <v>176</v>
      </c>
      <c r="I1" s="46"/>
      <c r="J1" s="41"/>
    </row>
    <row r="2" spans="1:10" s="23" customFormat="1" ht="15">
      <c r="A2" s="32"/>
      <c r="B2" s="24"/>
      <c r="F2" s="25" t="s">
        <v>95</v>
      </c>
      <c r="I2" s="46"/>
      <c r="J2" s="41"/>
    </row>
    <row r="3" spans="1:10" s="23" customFormat="1" ht="15">
      <c r="A3" s="32"/>
      <c r="B3" s="24"/>
      <c r="F3" s="25" t="s">
        <v>96</v>
      </c>
      <c r="I3" s="46"/>
      <c r="J3" s="41"/>
    </row>
    <row r="4" spans="1:10" s="23" customFormat="1" ht="15">
      <c r="A4" s="32"/>
      <c r="B4" s="24"/>
      <c r="F4" s="25" t="s">
        <v>97</v>
      </c>
      <c r="I4" s="46"/>
      <c r="J4" s="41"/>
    </row>
    <row r="5" spans="1:10" s="23" customFormat="1" ht="15">
      <c r="A5" s="32"/>
      <c r="B5" s="24"/>
      <c r="F5" s="25" t="s">
        <v>177</v>
      </c>
      <c r="I5" s="46"/>
      <c r="J5" s="41"/>
    </row>
    <row r="6" spans="1:10" s="10" customFormat="1" ht="13.5">
      <c r="A6" s="33"/>
      <c r="B6" s="14"/>
      <c r="C6" s="15"/>
      <c r="F6" s="16" t="s">
        <v>122</v>
      </c>
      <c r="I6" s="47"/>
      <c r="J6" s="42"/>
    </row>
    <row r="7" spans="1:10" s="11" customFormat="1" ht="13.5">
      <c r="A7" s="34"/>
      <c r="B7" s="17"/>
      <c r="D7" s="27" t="s">
        <v>38</v>
      </c>
      <c r="F7" s="28"/>
      <c r="H7" s="18"/>
      <c r="I7" s="48"/>
      <c r="J7" s="43"/>
    </row>
    <row r="8" spans="1:10" s="11" customFormat="1" ht="13.5">
      <c r="A8" s="34"/>
      <c r="B8" s="17"/>
      <c r="D8" s="27" t="s">
        <v>39</v>
      </c>
      <c r="F8" s="28"/>
      <c r="H8" s="18"/>
      <c r="I8" s="48"/>
      <c r="J8" s="43"/>
    </row>
    <row r="9" spans="1:10" s="11" customFormat="1" ht="13.5">
      <c r="A9" s="34"/>
      <c r="B9" s="17"/>
      <c r="D9" s="27" t="s">
        <v>40</v>
      </c>
      <c r="F9" s="28"/>
      <c r="H9" s="18"/>
      <c r="I9" s="48"/>
      <c r="J9" s="43"/>
    </row>
    <row r="10" spans="1:10" s="11" customFormat="1" ht="15" customHeight="1">
      <c r="A10" s="34"/>
      <c r="D10" s="27" t="s">
        <v>142</v>
      </c>
      <c r="F10" s="28"/>
      <c r="H10" s="18"/>
      <c r="I10" s="48"/>
      <c r="J10" s="43"/>
    </row>
    <row r="11" ht="0.75" customHeight="1">
      <c r="J11" s="44"/>
    </row>
    <row r="12" ht="5.25" customHeight="1" hidden="1">
      <c r="J12" s="44"/>
    </row>
    <row r="13" spans="2:10" ht="16.5" customHeight="1">
      <c r="B13" s="57" t="s">
        <v>143</v>
      </c>
      <c r="C13" s="58"/>
      <c r="D13" s="58"/>
      <c r="E13" s="58"/>
      <c r="F13" s="58"/>
      <c r="G13" s="58"/>
      <c r="J13" s="44"/>
    </row>
    <row r="14" spans="3:8" ht="12.75" customHeight="1">
      <c r="C14" s="20"/>
      <c r="D14" s="20"/>
      <c r="F14" s="16"/>
      <c r="G14" s="20"/>
      <c r="H14" s="20" t="s">
        <v>0</v>
      </c>
    </row>
    <row r="15" ht="2.25" customHeight="1"/>
    <row r="16" spans="1:8" ht="39.75" customHeight="1">
      <c r="A16" s="29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144</v>
      </c>
    </row>
    <row r="17" spans="1:10" ht="15.75" customHeight="1">
      <c r="A17" s="36"/>
      <c r="B17" s="5" t="s">
        <v>8</v>
      </c>
      <c r="C17" s="5"/>
      <c r="D17" s="5"/>
      <c r="E17" s="5"/>
      <c r="F17" s="26"/>
      <c r="G17" s="5"/>
      <c r="H17" s="3">
        <f>H23+H55+H60+H64+H84+H114+H118+H141+H145+H18+H19</f>
        <v>115843.50000000001</v>
      </c>
      <c r="I17" s="50"/>
      <c r="J17" s="45"/>
    </row>
    <row r="18" spans="1:10" s="49" customFormat="1" ht="15.75" customHeight="1">
      <c r="A18" s="53">
        <v>1</v>
      </c>
      <c r="B18" s="54" t="s">
        <v>174</v>
      </c>
      <c r="C18" s="30" t="s">
        <v>9</v>
      </c>
      <c r="D18" s="30"/>
      <c r="E18" s="30"/>
      <c r="F18" s="55"/>
      <c r="G18" s="56"/>
      <c r="H18" s="31"/>
      <c r="I18" s="50"/>
      <c r="J18" s="50"/>
    </row>
    <row r="19" spans="1:9" s="6" customFormat="1" ht="33" customHeight="1">
      <c r="A19" s="36"/>
      <c r="B19" s="1" t="s">
        <v>102</v>
      </c>
      <c r="C19" s="2" t="s">
        <v>9</v>
      </c>
      <c r="D19" s="2" t="s">
        <v>10</v>
      </c>
      <c r="E19" s="2" t="s">
        <v>11</v>
      </c>
      <c r="F19" s="2"/>
      <c r="G19" s="2"/>
      <c r="H19" s="3">
        <f>H20</f>
        <v>140</v>
      </c>
      <c r="I19" s="52"/>
    </row>
    <row r="20" spans="1:9" s="6" customFormat="1" ht="33.75" customHeight="1">
      <c r="A20" s="36"/>
      <c r="B20" s="1" t="s">
        <v>103</v>
      </c>
      <c r="C20" s="2" t="s">
        <v>9</v>
      </c>
      <c r="D20" s="2" t="s">
        <v>10</v>
      </c>
      <c r="E20" s="2" t="s">
        <v>11</v>
      </c>
      <c r="F20" s="2" t="s">
        <v>70</v>
      </c>
      <c r="G20" s="1"/>
      <c r="H20" s="3">
        <f>H21</f>
        <v>140</v>
      </c>
      <c r="I20" s="52"/>
    </row>
    <row r="21" spans="1:9" s="6" customFormat="1" ht="56.25" customHeight="1">
      <c r="A21" s="36"/>
      <c r="B21" s="1" t="s">
        <v>50</v>
      </c>
      <c r="C21" s="2" t="s">
        <v>9</v>
      </c>
      <c r="D21" s="2" t="s">
        <v>10</v>
      </c>
      <c r="E21" s="2" t="s">
        <v>11</v>
      </c>
      <c r="F21" s="2" t="s">
        <v>70</v>
      </c>
      <c r="G21" s="2" t="s">
        <v>51</v>
      </c>
      <c r="H21" s="3">
        <f>220-40-40</f>
        <v>140</v>
      </c>
      <c r="I21" s="52">
        <v>-40</v>
      </c>
    </row>
    <row r="22" spans="1:8" s="52" customFormat="1" ht="30" customHeight="1">
      <c r="A22" s="53">
        <v>2</v>
      </c>
      <c r="B22" s="54" t="s">
        <v>175</v>
      </c>
      <c r="C22" s="30">
        <v>992</v>
      </c>
      <c r="D22" s="2"/>
      <c r="E22" s="2"/>
      <c r="F22" s="30"/>
      <c r="G22" s="30"/>
      <c r="H22" s="31"/>
    </row>
    <row r="23" spans="1:9" s="6" customFormat="1" ht="16.5" customHeight="1">
      <c r="A23" s="36"/>
      <c r="B23" s="1" t="s">
        <v>12</v>
      </c>
      <c r="C23" s="2">
        <v>992</v>
      </c>
      <c r="D23" s="2" t="s">
        <v>10</v>
      </c>
      <c r="E23" s="2" t="s">
        <v>13</v>
      </c>
      <c r="F23" s="2"/>
      <c r="G23" s="2"/>
      <c r="H23" s="3">
        <f>H24+H27+H34+H39+H42</f>
        <v>15716</v>
      </c>
      <c r="I23" s="51"/>
    </row>
    <row r="24" spans="1:9" s="6" customFormat="1" ht="32.25" customHeight="1">
      <c r="A24" s="36"/>
      <c r="B24" s="1" t="s">
        <v>100</v>
      </c>
      <c r="C24" s="2">
        <v>992</v>
      </c>
      <c r="D24" s="2" t="s">
        <v>10</v>
      </c>
      <c r="E24" s="2" t="s">
        <v>14</v>
      </c>
      <c r="F24" s="2"/>
      <c r="G24" s="2"/>
      <c r="H24" s="3">
        <f>H25</f>
        <v>1080</v>
      </c>
      <c r="I24" s="52"/>
    </row>
    <row r="25" spans="1:9" s="6" customFormat="1" ht="21" customHeight="1">
      <c r="A25" s="36"/>
      <c r="B25" s="1" t="s">
        <v>101</v>
      </c>
      <c r="C25" s="2">
        <v>992</v>
      </c>
      <c r="D25" s="2" t="s">
        <v>10</v>
      </c>
      <c r="E25" s="2" t="s">
        <v>14</v>
      </c>
      <c r="F25" s="2" t="s">
        <v>69</v>
      </c>
      <c r="G25" s="2"/>
      <c r="H25" s="3">
        <f>H26</f>
        <v>1080</v>
      </c>
      <c r="I25" s="52"/>
    </row>
    <row r="26" spans="1:9" s="6" customFormat="1" ht="63" customHeight="1">
      <c r="A26" s="36"/>
      <c r="B26" s="1" t="s">
        <v>50</v>
      </c>
      <c r="C26" s="2">
        <v>992</v>
      </c>
      <c r="D26" s="2" t="s">
        <v>10</v>
      </c>
      <c r="E26" s="2" t="s">
        <v>14</v>
      </c>
      <c r="F26" s="2" t="s">
        <v>69</v>
      </c>
      <c r="G26" s="2" t="s">
        <v>51</v>
      </c>
      <c r="H26" s="3">
        <v>1080</v>
      </c>
      <c r="I26" s="52"/>
    </row>
    <row r="27" spans="1:9" s="6" customFormat="1" ht="19.5" customHeight="1">
      <c r="A27" s="36"/>
      <c r="B27" s="1" t="s">
        <v>104</v>
      </c>
      <c r="C27" s="2">
        <v>992</v>
      </c>
      <c r="D27" s="2" t="s">
        <v>10</v>
      </c>
      <c r="E27" s="2" t="s">
        <v>15</v>
      </c>
      <c r="F27" s="2"/>
      <c r="G27" s="2"/>
      <c r="H27" s="3">
        <f>H28+H32</f>
        <v>7277</v>
      </c>
      <c r="I27" s="52"/>
    </row>
    <row r="28" spans="1:9" s="6" customFormat="1" ht="21" customHeight="1">
      <c r="A28" s="36"/>
      <c r="B28" s="1" t="s">
        <v>105</v>
      </c>
      <c r="C28" s="2">
        <v>992</v>
      </c>
      <c r="D28" s="2" t="s">
        <v>10</v>
      </c>
      <c r="E28" s="2" t="s">
        <v>15</v>
      </c>
      <c r="F28" s="2" t="s">
        <v>71</v>
      </c>
      <c r="G28" s="2"/>
      <c r="H28" s="3">
        <f>H29+H30+H31</f>
        <v>7269.4</v>
      </c>
      <c r="I28" s="52"/>
    </row>
    <row r="29" spans="1:9" s="6" customFormat="1" ht="63" customHeight="1">
      <c r="A29" s="36"/>
      <c r="B29" s="1" t="s">
        <v>50</v>
      </c>
      <c r="C29" s="2">
        <v>992</v>
      </c>
      <c r="D29" s="2" t="s">
        <v>10</v>
      </c>
      <c r="E29" s="2" t="s">
        <v>15</v>
      </c>
      <c r="F29" s="2" t="s">
        <v>71</v>
      </c>
      <c r="G29" s="2" t="s">
        <v>51</v>
      </c>
      <c r="H29" s="3">
        <f>7225+27.5</f>
        <v>7252.5</v>
      </c>
      <c r="I29" s="52">
        <v>27.5</v>
      </c>
    </row>
    <row r="30" spans="1:9" s="6" customFormat="1" ht="33" customHeight="1">
      <c r="A30" s="36"/>
      <c r="B30" s="1" t="s">
        <v>132</v>
      </c>
      <c r="C30" s="2">
        <v>992</v>
      </c>
      <c r="D30" s="2" t="s">
        <v>10</v>
      </c>
      <c r="E30" s="2" t="s">
        <v>15</v>
      </c>
      <c r="F30" s="2" t="s">
        <v>71</v>
      </c>
      <c r="G30" s="2" t="s">
        <v>52</v>
      </c>
      <c r="H30" s="3">
        <f>26.4-26.4</f>
        <v>0</v>
      </c>
      <c r="I30" s="52">
        <v>-26.4</v>
      </c>
    </row>
    <row r="31" spans="1:9" s="6" customFormat="1" ht="18.75" customHeight="1">
      <c r="A31" s="36"/>
      <c r="B31" s="1" t="s">
        <v>53</v>
      </c>
      <c r="C31" s="2">
        <v>992</v>
      </c>
      <c r="D31" s="2" t="s">
        <v>10</v>
      </c>
      <c r="E31" s="2" t="s">
        <v>15</v>
      </c>
      <c r="F31" s="2" t="s">
        <v>71</v>
      </c>
      <c r="G31" s="2" t="s">
        <v>54</v>
      </c>
      <c r="H31" s="3">
        <f>18-1.1</f>
        <v>16.9</v>
      </c>
      <c r="I31" s="52">
        <v>-1.1</v>
      </c>
    </row>
    <row r="32" spans="1:9" s="6" customFormat="1" ht="32.25" customHeight="1">
      <c r="A32" s="36"/>
      <c r="B32" s="1" t="s">
        <v>47</v>
      </c>
      <c r="C32" s="2">
        <v>992</v>
      </c>
      <c r="D32" s="2" t="s">
        <v>10</v>
      </c>
      <c r="E32" s="2" t="s">
        <v>15</v>
      </c>
      <c r="F32" s="2" t="s">
        <v>106</v>
      </c>
      <c r="G32" s="2"/>
      <c r="H32" s="3">
        <f>H33</f>
        <v>7.6</v>
      </c>
      <c r="I32" s="52"/>
    </row>
    <row r="33" spans="1:9" s="6" customFormat="1" ht="37.5" customHeight="1">
      <c r="A33" s="36"/>
      <c r="B33" s="1" t="s">
        <v>132</v>
      </c>
      <c r="C33" s="2">
        <v>992</v>
      </c>
      <c r="D33" s="2" t="s">
        <v>10</v>
      </c>
      <c r="E33" s="2" t="s">
        <v>15</v>
      </c>
      <c r="F33" s="2" t="s">
        <v>106</v>
      </c>
      <c r="G33" s="2" t="s">
        <v>52</v>
      </c>
      <c r="H33" s="3">
        <v>7.6</v>
      </c>
      <c r="I33" s="52"/>
    </row>
    <row r="34" spans="1:9" s="6" customFormat="1" ht="33.75" customHeight="1">
      <c r="A34" s="36"/>
      <c r="B34" s="1" t="s">
        <v>49</v>
      </c>
      <c r="C34" s="2">
        <v>992</v>
      </c>
      <c r="D34" s="2" t="s">
        <v>10</v>
      </c>
      <c r="E34" s="2" t="s">
        <v>24</v>
      </c>
      <c r="F34" s="2"/>
      <c r="G34" s="2"/>
      <c r="H34" s="3">
        <f>H35+H37</f>
        <v>438</v>
      </c>
      <c r="I34" s="52"/>
    </row>
    <row r="35" spans="1:9" s="6" customFormat="1" ht="22.5" customHeight="1">
      <c r="A35" s="36"/>
      <c r="B35" s="1" t="s">
        <v>145</v>
      </c>
      <c r="C35" s="2">
        <v>992</v>
      </c>
      <c r="D35" s="2" t="s">
        <v>10</v>
      </c>
      <c r="E35" s="2" t="s">
        <v>24</v>
      </c>
      <c r="F35" s="2" t="s">
        <v>72</v>
      </c>
      <c r="G35" s="2"/>
      <c r="H35" s="3">
        <f>H36</f>
        <v>273</v>
      </c>
      <c r="I35" s="52"/>
    </row>
    <row r="36" spans="1:9" s="6" customFormat="1" ht="20.25" customHeight="1">
      <c r="A36" s="36"/>
      <c r="B36" s="1" t="s">
        <v>65</v>
      </c>
      <c r="C36" s="2">
        <v>992</v>
      </c>
      <c r="D36" s="2" t="s">
        <v>10</v>
      </c>
      <c r="E36" s="2" t="s">
        <v>24</v>
      </c>
      <c r="F36" s="2" t="s">
        <v>72</v>
      </c>
      <c r="G36" s="2" t="s">
        <v>55</v>
      </c>
      <c r="H36" s="3">
        <f>438-165</f>
        <v>273</v>
      </c>
      <c r="I36" s="52"/>
    </row>
    <row r="37" spans="1:9" s="6" customFormat="1" ht="15.75" customHeight="1">
      <c r="A37" s="36"/>
      <c r="B37" s="1" t="s">
        <v>146</v>
      </c>
      <c r="C37" s="2">
        <v>992</v>
      </c>
      <c r="D37" s="2" t="s">
        <v>10</v>
      </c>
      <c r="E37" s="2" t="s">
        <v>24</v>
      </c>
      <c r="F37" s="2" t="s">
        <v>147</v>
      </c>
      <c r="G37" s="2"/>
      <c r="H37" s="3">
        <f>H38</f>
        <v>165</v>
      </c>
      <c r="I37" s="52"/>
    </row>
    <row r="38" spans="1:9" s="6" customFormat="1" ht="19.5" customHeight="1">
      <c r="A38" s="36"/>
      <c r="B38" s="1" t="s">
        <v>65</v>
      </c>
      <c r="C38" s="2">
        <v>992</v>
      </c>
      <c r="D38" s="2" t="s">
        <v>10</v>
      </c>
      <c r="E38" s="2" t="s">
        <v>24</v>
      </c>
      <c r="F38" s="2" t="s">
        <v>147</v>
      </c>
      <c r="G38" s="2" t="s">
        <v>55</v>
      </c>
      <c r="H38" s="3">
        <v>165</v>
      </c>
      <c r="I38" s="52"/>
    </row>
    <row r="39" spans="1:9" s="6" customFormat="1" ht="24.75" customHeight="1">
      <c r="A39" s="36"/>
      <c r="B39" s="1" t="s">
        <v>18</v>
      </c>
      <c r="C39" s="2">
        <v>992</v>
      </c>
      <c r="D39" s="2" t="s">
        <v>10</v>
      </c>
      <c r="E39" s="2" t="s">
        <v>17</v>
      </c>
      <c r="F39" s="2"/>
      <c r="G39" s="2"/>
      <c r="H39" s="3">
        <f>H40</f>
        <v>500</v>
      </c>
      <c r="I39" s="52"/>
    </row>
    <row r="40" spans="1:9" s="6" customFormat="1" ht="33" customHeight="1">
      <c r="A40" s="36"/>
      <c r="B40" s="1" t="s">
        <v>56</v>
      </c>
      <c r="C40" s="2">
        <v>992</v>
      </c>
      <c r="D40" s="2" t="s">
        <v>10</v>
      </c>
      <c r="E40" s="2" t="s">
        <v>17</v>
      </c>
      <c r="F40" s="2" t="s">
        <v>73</v>
      </c>
      <c r="G40" s="2"/>
      <c r="H40" s="3">
        <f>H41</f>
        <v>500</v>
      </c>
      <c r="I40" s="52"/>
    </row>
    <row r="41" spans="1:9" s="6" customFormat="1" ht="19.5" customHeight="1">
      <c r="A41" s="36"/>
      <c r="B41" s="1" t="s">
        <v>53</v>
      </c>
      <c r="C41" s="2">
        <v>992</v>
      </c>
      <c r="D41" s="2" t="s">
        <v>10</v>
      </c>
      <c r="E41" s="2" t="s">
        <v>17</v>
      </c>
      <c r="F41" s="2" t="s">
        <v>73</v>
      </c>
      <c r="G41" s="2" t="s">
        <v>54</v>
      </c>
      <c r="H41" s="3">
        <f>300+1200-1000</f>
        <v>500</v>
      </c>
      <c r="I41" s="52"/>
    </row>
    <row r="42" spans="1:9" s="6" customFormat="1" ht="22.5" customHeight="1">
      <c r="A42" s="36"/>
      <c r="B42" s="1" t="s">
        <v>57</v>
      </c>
      <c r="C42" s="2">
        <v>992</v>
      </c>
      <c r="D42" s="2" t="s">
        <v>10</v>
      </c>
      <c r="E42" s="2" t="s">
        <v>44</v>
      </c>
      <c r="F42" s="2"/>
      <c r="G42" s="2"/>
      <c r="H42" s="3">
        <f>H43+H45+H47+H51</f>
        <v>6421</v>
      </c>
      <c r="I42" s="52"/>
    </row>
    <row r="43" spans="1:9" s="6" customFormat="1" ht="32.25" customHeight="1">
      <c r="A43" s="36"/>
      <c r="B43" s="1" t="s">
        <v>76</v>
      </c>
      <c r="C43" s="2">
        <v>992</v>
      </c>
      <c r="D43" s="2" t="s">
        <v>10</v>
      </c>
      <c r="E43" s="2" t="s">
        <v>44</v>
      </c>
      <c r="F43" s="2" t="s">
        <v>75</v>
      </c>
      <c r="G43" s="2"/>
      <c r="H43" s="3">
        <f>H44</f>
        <v>431</v>
      </c>
      <c r="I43" s="52"/>
    </row>
    <row r="44" spans="1:9" s="6" customFormat="1" ht="31.5" customHeight="1">
      <c r="A44" s="36"/>
      <c r="B44" s="1" t="s">
        <v>132</v>
      </c>
      <c r="C44" s="2">
        <v>992</v>
      </c>
      <c r="D44" s="2" t="s">
        <v>10</v>
      </c>
      <c r="E44" s="2" t="s">
        <v>44</v>
      </c>
      <c r="F44" s="2" t="s">
        <v>75</v>
      </c>
      <c r="G44" s="2" t="s">
        <v>52</v>
      </c>
      <c r="H44" s="3">
        <f>365+30+36</f>
        <v>431</v>
      </c>
      <c r="I44" s="52">
        <v>36</v>
      </c>
    </row>
    <row r="45" spans="1:9" s="6" customFormat="1" ht="36" customHeight="1">
      <c r="A45" s="36"/>
      <c r="B45" s="1" t="s">
        <v>66</v>
      </c>
      <c r="C45" s="2">
        <v>992</v>
      </c>
      <c r="D45" s="2" t="s">
        <v>10</v>
      </c>
      <c r="E45" s="2" t="s">
        <v>44</v>
      </c>
      <c r="F45" s="2" t="s">
        <v>74</v>
      </c>
      <c r="G45" s="2"/>
      <c r="H45" s="3">
        <f>H46</f>
        <v>0</v>
      </c>
      <c r="I45" s="52"/>
    </row>
    <row r="46" spans="1:9" s="6" customFormat="1" ht="33" customHeight="1">
      <c r="A46" s="36"/>
      <c r="B46" s="1" t="s">
        <v>132</v>
      </c>
      <c r="C46" s="2">
        <v>992</v>
      </c>
      <c r="D46" s="2" t="s">
        <v>10</v>
      </c>
      <c r="E46" s="2" t="s">
        <v>44</v>
      </c>
      <c r="F46" s="2" t="s">
        <v>74</v>
      </c>
      <c r="G46" s="2" t="s">
        <v>52</v>
      </c>
      <c r="H46" s="3">
        <v>0</v>
      </c>
      <c r="I46" s="52"/>
    </row>
    <row r="47" spans="1:9" s="6" customFormat="1" ht="59.25" customHeight="1">
      <c r="A47" s="36"/>
      <c r="B47" s="1" t="s">
        <v>148</v>
      </c>
      <c r="C47" s="2">
        <v>992</v>
      </c>
      <c r="D47" s="2" t="s">
        <v>10</v>
      </c>
      <c r="E47" s="2" t="s">
        <v>44</v>
      </c>
      <c r="F47" s="2" t="s">
        <v>77</v>
      </c>
      <c r="G47" s="2"/>
      <c r="H47" s="3">
        <f>H48+H49+H50</f>
        <v>3940</v>
      </c>
      <c r="I47" s="52"/>
    </row>
    <row r="48" spans="1:9" s="6" customFormat="1" ht="54" customHeight="1" hidden="1">
      <c r="A48" s="36"/>
      <c r="B48" s="1" t="s">
        <v>50</v>
      </c>
      <c r="C48" s="2">
        <v>992</v>
      </c>
      <c r="D48" s="2" t="s">
        <v>10</v>
      </c>
      <c r="E48" s="2" t="s">
        <v>44</v>
      </c>
      <c r="F48" s="2" t="s">
        <v>77</v>
      </c>
      <c r="G48" s="2" t="s">
        <v>51</v>
      </c>
      <c r="H48" s="3"/>
      <c r="I48" s="52"/>
    </row>
    <row r="49" spans="1:9" s="6" customFormat="1" ht="35.25" customHeight="1">
      <c r="A49" s="36"/>
      <c r="B49" s="1" t="s">
        <v>132</v>
      </c>
      <c r="C49" s="2">
        <v>992</v>
      </c>
      <c r="D49" s="2" t="s">
        <v>10</v>
      </c>
      <c r="E49" s="2" t="s">
        <v>44</v>
      </c>
      <c r="F49" s="2" t="s">
        <v>77</v>
      </c>
      <c r="G49" s="2" t="s">
        <v>52</v>
      </c>
      <c r="H49" s="3">
        <f>2430.7+1000-100-169.5+150+90+150+100</f>
        <v>3651.2</v>
      </c>
      <c r="I49" s="52">
        <v>100</v>
      </c>
    </row>
    <row r="50" spans="1:9" s="6" customFormat="1" ht="20.25" customHeight="1">
      <c r="A50" s="36"/>
      <c r="B50" s="1" t="s">
        <v>53</v>
      </c>
      <c r="C50" s="2">
        <v>992</v>
      </c>
      <c r="D50" s="2" t="s">
        <v>10</v>
      </c>
      <c r="E50" s="2" t="s">
        <v>44</v>
      </c>
      <c r="F50" s="2" t="s">
        <v>77</v>
      </c>
      <c r="G50" s="2" t="s">
        <v>54</v>
      </c>
      <c r="H50" s="3">
        <f>438.8-150</f>
        <v>288.8</v>
      </c>
      <c r="I50" s="52"/>
    </row>
    <row r="51" spans="1:9" s="6" customFormat="1" ht="63" customHeight="1">
      <c r="A51" s="36"/>
      <c r="B51" s="1" t="s">
        <v>139</v>
      </c>
      <c r="C51" s="2">
        <v>992</v>
      </c>
      <c r="D51" s="2" t="s">
        <v>10</v>
      </c>
      <c r="E51" s="2" t="s">
        <v>44</v>
      </c>
      <c r="F51" s="2" t="s">
        <v>141</v>
      </c>
      <c r="G51" s="2"/>
      <c r="H51" s="3">
        <f>H52+H53+H54</f>
        <v>2050</v>
      </c>
      <c r="I51" s="52"/>
    </row>
    <row r="52" spans="1:9" s="6" customFormat="1" ht="101.25" customHeight="1">
      <c r="A52" s="36"/>
      <c r="B52" s="1" t="s">
        <v>140</v>
      </c>
      <c r="C52" s="2">
        <v>992</v>
      </c>
      <c r="D52" s="2" t="s">
        <v>10</v>
      </c>
      <c r="E52" s="2" t="s">
        <v>44</v>
      </c>
      <c r="F52" s="2" t="s">
        <v>141</v>
      </c>
      <c r="G52" s="2" t="s">
        <v>51</v>
      </c>
      <c r="H52" s="3">
        <f>1540+330</f>
        <v>1870</v>
      </c>
      <c r="I52" s="52"/>
    </row>
    <row r="53" spans="1:9" s="6" customFormat="1" ht="35.25" customHeight="1">
      <c r="A53" s="36"/>
      <c r="B53" s="1" t="s">
        <v>132</v>
      </c>
      <c r="C53" s="2">
        <v>992</v>
      </c>
      <c r="D53" s="2" t="s">
        <v>10</v>
      </c>
      <c r="E53" s="2" t="s">
        <v>44</v>
      </c>
      <c r="F53" s="2" t="s">
        <v>141</v>
      </c>
      <c r="G53" s="2" t="s">
        <v>52</v>
      </c>
      <c r="H53" s="3">
        <f>170+70-80+20</f>
        <v>180</v>
      </c>
      <c r="I53" s="52"/>
    </row>
    <row r="54" spans="1:9" s="6" customFormat="1" ht="15" customHeight="1">
      <c r="A54" s="36"/>
      <c r="B54" s="1" t="s">
        <v>53</v>
      </c>
      <c r="C54" s="2">
        <v>992</v>
      </c>
      <c r="D54" s="2" t="s">
        <v>10</v>
      </c>
      <c r="E54" s="2" t="s">
        <v>44</v>
      </c>
      <c r="F54" s="2" t="s">
        <v>141</v>
      </c>
      <c r="G54" s="2" t="s">
        <v>54</v>
      </c>
      <c r="H54" s="3">
        <v>0</v>
      </c>
      <c r="I54" s="52"/>
    </row>
    <row r="55" spans="1:10" s="6" customFormat="1" ht="20.25" customHeight="1">
      <c r="A55" s="36"/>
      <c r="B55" s="1" t="s">
        <v>19</v>
      </c>
      <c r="C55" s="2">
        <v>992</v>
      </c>
      <c r="D55" s="2" t="s">
        <v>14</v>
      </c>
      <c r="E55" s="2" t="s">
        <v>13</v>
      </c>
      <c r="F55" s="9"/>
      <c r="G55" s="9"/>
      <c r="H55" s="3">
        <f>H56</f>
        <v>736.0000000000001</v>
      </c>
      <c r="I55" s="52"/>
      <c r="J55" s="40"/>
    </row>
    <row r="56" spans="1:9" s="6" customFormat="1" ht="20.25" customHeight="1">
      <c r="A56" s="36"/>
      <c r="B56" s="1" t="s">
        <v>58</v>
      </c>
      <c r="C56" s="2">
        <v>992</v>
      </c>
      <c r="D56" s="2" t="s">
        <v>14</v>
      </c>
      <c r="E56" s="2" t="s">
        <v>11</v>
      </c>
      <c r="F56" s="9"/>
      <c r="G56" s="9"/>
      <c r="H56" s="3">
        <f>H57</f>
        <v>736.0000000000001</v>
      </c>
      <c r="I56" s="52"/>
    </row>
    <row r="57" spans="1:9" s="6" customFormat="1" ht="35.25" customHeight="1">
      <c r="A57" s="36"/>
      <c r="B57" s="1" t="s">
        <v>59</v>
      </c>
      <c r="C57" s="2">
        <v>992</v>
      </c>
      <c r="D57" s="2" t="s">
        <v>14</v>
      </c>
      <c r="E57" s="2" t="s">
        <v>11</v>
      </c>
      <c r="F57" s="2" t="s">
        <v>99</v>
      </c>
      <c r="G57" s="9"/>
      <c r="H57" s="3">
        <f>H58+H59</f>
        <v>736.0000000000001</v>
      </c>
      <c r="I57" s="52"/>
    </row>
    <row r="58" spans="1:10" s="6" customFormat="1" ht="56.25" customHeight="1">
      <c r="A58" s="36"/>
      <c r="B58" s="1" t="s">
        <v>50</v>
      </c>
      <c r="C58" s="2">
        <v>992</v>
      </c>
      <c r="D58" s="2" t="s">
        <v>14</v>
      </c>
      <c r="E58" s="2" t="s">
        <v>11</v>
      </c>
      <c r="F58" s="2" t="s">
        <v>99</v>
      </c>
      <c r="G58" s="2">
        <v>100</v>
      </c>
      <c r="H58" s="3">
        <f>632+89-9.8-78.8</f>
        <v>632.4000000000001</v>
      </c>
      <c r="I58" s="52">
        <v>-78.8</v>
      </c>
      <c r="J58" s="40"/>
    </row>
    <row r="59" spans="1:9" s="6" customFormat="1" ht="31.5" customHeight="1">
      <c r="A59" s="36"/>
      <c r="B59" s="1" t="s">
        <v>132</v>
      </c>
      <c r="C59" s="2">
        <v>992</v>
      </c>
      <c r="D59" s="2" t="s">
        <v>14</v>
      </c>
      <c r="E59" s="2" t="s">
        <v>11</v>
      </c>
      <c r="F59" s="2" t="s">
        <v>99</v>
      </c>
      <c r="G59" s="2">
        <v>200</v>
      </c>
      <c r="H59" s="3">
        <f>15+9.8+78.8</f>
        <v>103.6</v>
      </c>
      <c r="I59" s="52">
        <v>78.8</v>
      </c>
    </row>
    <row r="60" spans="1:9" s="6" customFormat="1" ht="21" customHeight="1">
      <c r="A60" s="36"/>
      <c r="B60" s="1" t="s">
        <v>20</v>
      </c>
      <c r="C60" s="2">
        <v>992</v>
      </c>
      <c r="D60" s="2" t="s">
        <v>11</v>
      </c>
      <c r="E60" s="2" t="s">
        <v>13</v>
      </c>
      <c r="F60" s="9"/>
      <c r="G60" s="2"/>
      <c r="H60" s="3">
        <f>H61</f>
        <v>54.5</v>
      </c>
      <c r="I60" s="52"/>
    </row>
    <row r="61" spans="1:9" s="6" customFormat="1" ht="36" customHeight="1">
      <c r="A61" s="36"/>
      <c r="B61" s="1" t="s">
        <v>149</v>
      </c>
      <c r="C61" s="2">
        <v>992</v>
      </c>
      <c r="D61" s="2" t="s">
        <v>11</v>
      </c>
      <c r="E61" s="2" t="s">
        <v>22</v>
      </c>
      <c r="F61" s="2"/>
      <c r="G61" s="2"/>
      <c r="H61" s="3">
        <f>H62</f>
        <v>54.5</v>
      </c>
      <c r="I61" s="52"/>
    </row>
    <row r="62" spans="1:9" s="6" customFormat="1" ht="31.5" customHeight="1">
      <c r="A62" s="36"/>
      <c r="B62" s="1" t="s">
        <v>149</v>
      </c>
      <c r="C62" s="2">
        <v>992</v>
      </c>
      <c r="D62" s="2" t="s">
        <v>11</v>
      </c>
      <c r="E62" s="2" t="s">
        <v>22</v>
      </c>
      <c r="F62" s="2" t="s">
        <v>78</v>
      </c>
      <c r="G62" s="2"/>
      <c r="H62" s="3">
        <f>H63</f>
        <v>54.5</v>
      </c>
      <c r="I62" s="52"/>
    </row>
    <row r="63" spans="1:9" s="6" customFormat="1" ht="28.5" customHeight="1">
      <c r="A63" s="36"/>
      <c r="B63" s="1" t="s">
        <v>132</v>
      </c>
      <c r="C63" s="2">
        <v>992</v>
      </c>
      <c r="D63" s="2" t="s">
        <v>11</v>
      </c>
      <c r="E63" s="2" t="s">
        <v>22</v>
      </c>
      <c r="F63" s="2" t="s">
        <v>78</v>
      </c>
      <c r="G63" s="2">
        <v>200</v>
      </c>
      <c r="H63" s="3">
        <f>320-220-40-5.5</f>
        <v>54.5</v>
      </c>
      <c r="I63" s="52">
        <v>-5.5</v>
      </c>
    </row>
    <row r="64" spans="1:10" s="6" customFormat="1" ht="18.75" customHeight="1">
      <c r="A64" s="36"/>
      <c r="B64" s="7" t="s">
        <v>23</v>
      </c>
      <c r="C64" s="2">
        <v>992</v>
      </c>
      <c r="D64" s="2" t="s">
        <v>15</v>
      </c>
      <c r="E64" s="2" t="s">
        <v>13</v>
      </c>
      <c r="F64" s="2"/>
      <c r="G64" s="2"/>
      <c r="H64" s="3">
        <f>H65+H68+H81</f>
        <v>31082.3</v>
      </c>
      <c r="I64" s="52"/>
      <c r="J64" s="40"/>
    </row>
    <row r="65" spans="1:9" s="6" customFormat="1" ht="17.25" customHeight="1">
      <c r="A65" s="36"/>
      <c r="B65" s="1" t="s">
        <v>41</v>
      </c>
      <c r="C65" s="2">
        <v>992</v>
      </c>
      <c r="D65" s="2" t="s">
        <v>15</v>
      </c>
      <c r="E65" s="2" t="s">
        <v>25</v>
      </c>
      <c r="F65" s="2"/>
      <c r="G65" s="2"/>
      <c r="H65" s="3">
        <f>H66</f>
        <v>0</v>
      </c>
      <c r="I65" s="52"/>
    </row>
    <row r="66" spans="1:9" s="6" customFormat="1" ht="18.75" customHeight="1">
      <c r="A66" s="36"/>
      <c r="B66" s="1" t="s">
        <v>107</v>
      </c>
      <c r="C66" s="2">
        <v>992</v>
      </c>
      <c r="D66" s="2" t="s">
        <v>15</v>
      </c>
      <c r="E66" s="2" t="s">
        <v>25</v>
      </c>
      <c r="F66" s="2" t="s">
        <v>79</v>
      </c>
      <c r="G66" s="2"/>
      <c r="H66" s="3">
        <f>H67</f>
        <v>0</v>
      </c>
      <c r="I66" s="52"/>
    </row>
    <row r="67" spans="1:9" s="6" customFormat="1" ht="32.25" customHeight="1">
      <c r="A67" s="36"/>
      <c r="B67" s="1" t="s">
        <v>132</v>
      </c>
      <c r="C67" s="2">
        <v>992</v>
      </c>
      <c r="D67" s="2" t="s">
        <v>15</v>
      </c>
      <c r="E67" s="2" t="s">
        <v>25</v>
      </c>
      <c r="F67" s="2" t="s">
        <v>79</v>
      </c>
      <c r="G67" s="2" t="s">
        <v>52</v>
      </c>
      <c r="H67" s="3">
        <f>41-41</f>
        <v>0</v>
      </c>
      <c r="I67" s="52"/>
    </row>
    <row r="68" spans="1:10" s="6" customFormat="1" ht="25.5" customHeight="1">
      <c r="A68" s="36"/>
      <c r="B68" s="1" t="s">
        <v>60</v>
      </c>
      <c r="C68" s="2">
        <v>992</v>
      </c>
      <c r="D68" s="2" t="s">
        <v>15</v>
      </c>
      <c r="E68" s="2" t="s">
        <v>21</v>
      </c>
      <c r="F68" s="2"/>
      <c r="G68" s="2"/>
      <c r="H68" s="3">
        <f>H69+H73+H71+H75+H79+H77</f>
        <v>31078.5</v>
      </c>
      <c r="I68" s="52"/>
      <c r="J68" s="40"/>
    </row>
    <row r="69" spans="1:9" s="6" customFormat="1" ht="45.75" customHeight="1">
      <c r="A69" s="36"/>
      <c r="B69" s="1" t="s">
        <v>80</v>
      </c>
      <c r="C69" s="2">
        <v>992</v>
      </c>
      <c r="D69" s="2" t="s">
        <v>15</v>
      </c>
      <c r="E69" s="2" t="s">
        <v>21</v>
      </c>
      <c r="F69" s="2" t="s">
        <v>81</v>
      </c>
      <c r="G69" s="2"/>
      <c r="H69" s="3">
        <f>H70</f>
        <v>14205.800000000001</v>
      </c>
      <c r="I69" s="52"/>
    </row>
    <row r="70" spans="1:10" s="6" customFormat="1" ht="33" customHeight="1">
      <c r="A70" s="36"/>
      <c r="B70" s="1" t="s">
        <v>132</v>
      </c>
      <c r="C70" s="2">
        <v>992</v>
      </c>
      <c r="D70" s="2" t="s">
        <v>15</v>
      </c>
      <c r="E70" s="2" t="s">
        <v>21</v>
      </c>
      <c r="F70" s="2" t="s">
        <v>81</v>
      </c>
      <c r="G70" s="2" t="s">
        <v>52</v>
      </c>
      <c r="H70" s="3">
        <f>6000+2000-467.9+3500+2500+573.2+100.5</f>
        <v>14205.800000000001</v>
      </c>
      <c r="I70" s="52">
        <v>100.5</v>
      </c>
      <c r="J70" s="40"/>
    </row>
    <row r="71" spans="1:9" s="6" customFormat="1" ht="57" customHeight="1">
      <c r="A71" s="36"/>
      <c r="B71" s="1" t="s">
        <v>150</v>
      </c>
      <c r="C71" s="2">
        <v>992</v>
      </c>
      <c r="D71" s="2" t="s">
        <v>15</v>
      </c>
      <c r="E71" s="2" t="s">
        <v>21</v>
      </c>
      <c r="F71" s="2" t="s">
        <v>151</v>
      </c>
      <c r="G71" s="2"/>
      <c r="H71" s="3">
        <f>H72</f>
        <v>1328.8</v>
      </c>
      <c r="I71" s="52"/>
    </row>
    <row r="72" spans="1:9" s="6" customFormat="1" ht="31.5" customHeight="1">
      <c r="A72" s="36"/>
      <c r="B72" s="1" t="s">
        <v>132</v>
      </c>
      <c r="C72" s="2">
        <v>992</v>
      </c>
      <c r="D72" s="2" t="s">
        <v>15</v>
      </c>
      <c r="E72" s="2" t="s">
        <v>21</v>
      </c>
      <c r="F72" s="2" t="s">
        <v>151</v>
      </c>
      <c r="G72" s="2" t="s">
        <v>52</v>
      </c>
      <c r="H72" s="3">
        <f>699.8+629</f>
        <v>1328.8</v>
      </c>
      <c r="I72" s="52"/>
    </row>
    <row r="73" spans="1:9" s="6" customFormat="1" ht="72" customHeight="1">
      <c r="A73" s="36"/>
      <c r="B73" s="1" t="s">
        <v>170</v>
      </c>
      <c r="C73" s="2">
        <v>992</v>
      </c>
      <c r="D73" s="2" t="s">
        <v>15</v>
      </c>
      <c r="E73" s="2" t="s">
        <v>21</v>
      </c>
      <c r="F73" s="2" t="s">
        <v>133</v>
      </c>
      <c r="G73" s="2"/>
      <c r="H73" s="3">
        <f>H74</f>
        <v>11594.9</v>
      </c>
      <c r="I73" s="52"/>
    </row>
    <row r="74" spans="1:10" s="6" customFormat="1" ht="32.25" customHeight="1">
      <c r="A74" s="36"/>
      <c r="B74" s="1" t="s">
        <v>132</v>
      </c>
      <c r="C74" s="2">
        <v>992</v>
      </c>
      <c r="D74" s="2" t="s">
        <v>15</v>
      </c>
      <c r="E74" s="2" t="s">
        <v>21</v>
      </c>
      <c r="F74" s="2" t="s">
        <v>133</v>
      </c>
      <c r="G74" s="2" t="s">
        <v>52</v>
      </c>
      <c r="H74" s="3">
        <f>467.9+11227.5-100.5</f>
        <v>11594.9</v>
      </c>
      <c r="I74" s="52">
        <v>-100.5</v>
      </c>
      <c r="J74" s="40"/>
    </row>
    <row r="75" spans="1:9" s="6" customFormat="1" ht="32.25" customHeight="1">
      <c r="A75" s="36"/>
      <c r="B75" s="1" t="s">
        <v>166</v>
      </c>
      <c r="C75" s="2">
        <v>992</v>
      </c>
      <c r="D75" s="2" t="s">
        <v>15</v>
      </c>
      <c r="E75" s="2" t="s">
        <v>21</v>
      </c>
      <c r="F75" s="2" t="s">
        <v>171</v>
      </c>
      <c r="G75" s="2"/>
      <c r="H75" s="3">
        <f>H76</f>
        <v>916.2</v>
      </c>
      <c r="I75" s="52"/>
    </row>
    <row r="76" spans="1:9" s="6" customFormat="1" ht="27.75" customHeight="1">
      <c r="A76" s="36"/>
      <c r="B76" s="1" t="s">
        <v>132</v>
      </c>
      <c r="C76" s="2">
        <v>992</v>
      </c>
      <c r="D76" s="2" t="s">
        <v>15</v>
      </c>
      <c r="E76" s="2" t="s">
        <v>21</v>
      </c>
      <c r="F76" s="2" t="s">
        <v>171</v>
      </c>
      <c r="G76" s="2" t="s">
        <v>52</v>
      </c>
      <c r="H76" s="3">
        <f>1042.9-126.7</f>
        <v>916.2</v>
      </c>
      <c r="I76" s="52"/>
    </row>
    <row r="77" spans="1:9" s="6" customFormat="1" ht="27.75" customHeight="1">
      <c r="A77" s="36"/>
      <c r="B77" s="1" t="s">
        <v>172</v>
      </c>
      <c r="C77" s="2">
        <v>992</v>
      </c>
      <c r="D77" s="2" t="s">
        <v>15</v>
      </c>
      <c r="E77" s="2" t="s">
        <v>21</v>
      </c>
      <c r="F77" s="2" t="s">
        <v>173</v>
      </c>
      <c r="G77" s="2"/>
      <c r="H77" s="3">
        <f>H78</f>
        <v>1430.6</v>
      </c>
      <c r="I77" s="52"/>
    </row>
    <row r="78" spans="1:9" s="6" customFormat="1" ht="27.75" customHeight="1">
      <c r="A78" s="36"/>
      <c r="B78" s="1" t="s">
        <v>132</v>
      </c>
      <c r="C78" s="2">
        <v>992</v>
      </c>
      <c r="D78" s="2" t="s">
        <v>15</v>
      </c>
      <c r="E78" s="2" t="s">
        <v>21</v>
      </c>
      <c r="F78" s="2" t="s">
        <v>173</v>
      </c>
      <c r="G78" s="2" t="s">
        <v>52</v>
      </c>
      <c r="H78" s="3">
        <v>1430.6</v>
      </c>
      <c r="I78" s="52"/>
    </row>
    <row r="79" spans="1:9" s="6" customFormat="1" ht="34.5" customHeight="1">
      <c r="A79" s="36"/>
      <c r="B79" s="1" t="s">
        <v>166</v>
      </c>
      <c r="C79" s="2">
        <v>992</v>
      </c>
      <c r="D79" s="2" t="s">
        <v>15</v>
      </c>
      <c r="E79" s="2" t="s">
        <v>21</v>
      </c>
      <c r="F79" s="2" t="s">
        <v>167</v>
      </c>
      <c r="G79" s="2"/>
      <c r="H79" s="3">
        <f>H80</f>
        <v>1602.2</v>
      </c>
      <c r="I79" s="52"/>
    </row>
    <row r="80" spans="1:9" s="6" customFormat="1" ht="27.75" customHeight="1">
      <c r="A80" s="36"/>
      <c r="B80" s="1" t="s">
        <v>132</v>
      </c>
      <c r="C80" s="2">
        <v>992</v>
      </c>
      <c r="D80" s="2" t="s">
        <v>15</v>
      </c>
      <c r="E80" s="2" t="s">
        <v>21</v>
      </c>
      <c r="F80" s="2" t="s">
        <v>167</v>
      </c>
      <c r="G80" s="2" t="s">
        <v>52</v>
      </c>
      <c r="H80" s="3">
        <f>1750.3-148.1</f>
        <v>1602.2</v>
      </c>
      <c r="I80" s="52"/>
    </row>
    <row r="81" spans="1:9" s="6" customFormat="1" ht="22.5" customHeight="1">
      <c r="A81" s="36"/>
      <c r="B81" s="1" t="s">
        <v>163</v>
      </c>
      <c r="C81" s="2">
        <v>992</v>
      </c>
      <c r="D81" s="2" t="s">
        <v>15</v>
      </c>
      <c r="E81" s="2" t="s">
        <v>161</v>
      </c>
      <c r="F81" s="2"/>
      <c r="G81" s="2"/>
      <c r="H81" s="3">
        <f>H82</f>
        <v>3.8</v>
      </c>
      <c r="I81" s="52"/>
    </row>
    <row r="82" spans="1:9" s="6" customFormat="1" ht="54" customHeight="1">
      <c r="A82" s="36"/>
      <c r="B82" s="1" t="s">
        <v>160</v>
      </c>
      <c r="C82" s="2">
        <v>992</v>
      </c>
      <c r="D82" s="2" t="s">
        <v>15</v>
      </c>
      <c r="E82" s="2" t="s">
        <v>161</v>
      </c>
      <c r="F82" s="2" t="s">
        <v>162</v>
      </c>
      <c r="G82" s="2"/>
      <c r="H82" s="3">
        <f>H83</f>
        <v>3.8</v>
      </c>
      <c r="I82" s="52"/>
    </row>
    <row r="83" spans="1:9" s="6" customFormat="1" ht="31.5" customHeight="1">
      <c r="A83" s="36"/>
      <c r="B83" s="1" t="s">
        <v>132</v>
      </c>
      <c r="C83" s="2">
        <v>992</v>
      </c>
      <c r="D83" s="2" t="s">
        <v>15</v>
      </c>
      <c r="E83" s="2" t="s">
        <v>161</v>
      </c>
      <c r="F83" s="2" t="s">
        <v>162</v>
      </c>
      <c r="G83" s="2" t="s">
        <v>52</v>
      </c>
      <c r="H83" s="3">
        <v>3.8</v>
      </c>
      <c r="I83" s="52"/>
    </row>
    <row r="84" spans="1:9" s="6" customFormat="1" ht="16.5" customHeight="1">
      <c r="A84" s="36"/>
      <c r="B84" s="1" t="s">
        <v>43</v>
      </c>
      <c r="C84" s="2">
        <v>992</v>
      </c>
      <c r="D84" s="2" t="s">
        <v>25</v>
      </c>
      <c r="E84" s="2" t="s">
        <v>13</v>
      </c>
      <c r="F84" s="2"/>
      <c r="G84" s="2"/>
      <c r="H84" s="3">
        <f>H85+H88+H91</f>
        <v>38355.4</v>
      </c>
      <c r="I84" s="52"/>
    </row>
    <row r="85" spans="1:9" s="6" customFormat="1" ht="21" customHeight="1">
      <c r="A85" s="36"/>
      <c r="B85" s="4" t="s">
        <v>48</v>
      </c>
      <c r="C85" s="2">
        <v>992</v>
      </c>
      <c r="D85" s="2" t="s">
        <v>25</v>
      </c>
      <c r="E85" s="2" t="s">
        <v>10</v>
      </c>
      <c r="F85" s="2"/>
      <c r="G85" s="2"/>
      <c r="H85" s="3">
        <f>H86</f>
        <v>17.9</v>
      </c>
      <c r="I85" s="52"/>
    </row>
    <row r="86" spans="1:9" s="6" customFormat="1" ht="24" customHeight="1">
      <c r="A86" s="36"/>
      <c r="B86" s="1" t="s">
        <v>61</v>
      </c>
      <c r="C86" s="2">
        <v>992</v>
      </c>
      <c r="D86" s="2" t="s">
        <v>25</v>
      </c>
      <c r="E86" s="2" t="s">
        <v>10</v>
      </c>
      <c r="F86" s="2" t="s">
        <v>82</v>
      </c>
      <c r="G86" s="2"/>
      <c r="H86" s="3">
        <f>H87</f>
        <v>17.9</v>
      </c>
      <c r="I86" s="52"/>
    </row>
    <row r="87" spans="1:9" s="6" customFormat="1" ht="29.25" customHeight="1">
      <c r="A87" s="36"/>
      <c r="B87" s="1" t="s">
        <v>132</v>
      </c>
      <c r="C87" s="2">
        <v>992</v>
      </c>
      <c r="D87" s="2" t="s">
        <v>25</v>
      </c>
      <c r="E87" s="2" t="s">
        <v>10</v>
      </c>
      <c r="F87" s="2" t="s">
        <v>82</v>
      </c>
      <c r="G87" s="2" t="s">
        <v>52</v>
      </c>
      <c r="H87" s="3">
        <f>50-30-2.1</f>
        <v>17.9</v>
      </c>
      <c r="I87" s="52">
        <v>-2.1</v>
      </c>
    </row>
    <row r="88" spans="1:9" s="6" customFormat="1" ht="15.75" customHeight="1">
      <c r="A88" s="36"/>
      <c r="B88" s="1" t="s">
        <v>26</v>
      </c>
      <c r="C88" s="2">
        <v>992</v>
      </c>
      <c r="D88" s="2" t="s">
        <v>25</v>
      </c>
      <c r="E88" s="2" t="s">
        <v>14</v>
      </c>
      <c r="F88" s="2"/>
      <c r="G88" s="2"/>
      <c r="H88" s="3">
        <f>H89</f>
        <v>1582</v>
      </c>
      <c r="I88" s="52"/>
    </row>
    <row r="89" spans="1:9" s="6" customFormat="1" ht="16.5" customHeight="1">
      <c r="A89" s="36"/>
      <c r="B89" s="1" t="s">
        <v>108</v>
      </c>
      <c r="C89" s="2">
        <v>992</v>
      </c>
      <c r="D89" s="2" t="s">
        <v>25</v>
      </c>
      <c r="E89" s="2" t="s">
        <v>14</v>
      </c>
      <c r="F89" s="2" t="s">
        <v>83</v>
      </c>
      <c r="G89" s="2"/>
      <c r="H89" s="3">
        <f>H90</f>
        <v>1582</v>
      </c>
      <c r="I89" s="52"/>
    </row>
    <row r="90" spans="1:10" s="6" customFormat="1" ht="32.25" customHeight="1">
      <c r="A90" s="36"/>
      <c r="B90" s="1" t="s">
        <v>132</v>
      </c>
      <c r="C90" s="2">
        <v>992</v>
      </c>
      <c r="D90" s="2" t="s">
        <v>25</v>
      </c>
      <c r="E90" s="2" t="s">
        <v>14</v>
      </c>
      <c r="F90" s="2" t="s">
        <v>83</v>
      </c>
      <c r="G90" s="2" t="s">
        <v>52</v>
      </c>
      <c r="H90" s="3">
        <f>1152+200+100+130</f>
        <v>1582</v>
      </c>
      <c r="I90" s="52"/>
      <c r="J90" s="40"/>
    </row>
    <row r="91" spans="1:9" s="6" customFormat="1" ht="24" customHeight="1">
      <c r="A91" s="36"/>
      <c r="B91" s="1" t="s">
        <v>27</v>
      </c>
      <c r="C91" s="2">
        <v>992</v>
      </c>
      <c r="D91" s="2" t="s">
        <v>25</v>
      </c>
      <c r="E91" s="2" t="s">
        <v>11</v>
      </c>
      <c r="F91" s="2"/>
      <c r="G91" s="2"/>
      <c r="H91" s="3">
        <f>H92+H94+H96+H98+H101+H108+H103+H110</f>
        <v>36755.5</v>
      </c>
      <c r="I91" s="52"/>
    </row>
    <row r="92" spans="1:9" s="6" customFormat="1" ht="21" customHeight="1">
      <c r="A92" s="36"/>
      <c r="B92" s="1" t="s">
        <v>28</v>
      </c>
      <c r="C92" s="2">
        <v>992</v>
      </c>
      <c r="D92" s="2" t="s">
        <v>25</v>
      </c>
      <c r="E92" s="2" t="s">
        <v>11</v>
      </c>
      <c r="F92" s="2" t="s">
        <v>84</v>
      </c>
      <c r="G92" s="2"/>
      <c r="H92" s="3">
        <f>H93</f>
        <v>5600</v>
      </c>
      <c r="I92" s="52"/>
    </row>
    <row r="93" spans="1:9" s="6" customFormat="1" ht="33" customHeight="1">
      <c r="A93" s="36"/>
      <c r="B93" s="1" t="s">
        <v>132</v>
      </c>
      <c r="C93" s="2">
        <v>992</v>
      </c>
      <c r="D93" s="2" t="s">
        <v>25</v>
      </c>
      <c r="E93" s="2" t="s">
        <v>11</v>
      </c>
      <c r="F93" s="2" t="s">
        <v>84</v>
      </c>
      <c r="G93" s="2" t="s">
        <v>52</v>
      </c>
      <c r="H93" s="3">
        <f>5200+200+200</f>
        <v>5600</v>
      </c>
      <c r="I93" s="52">
        <v>200</v>
      </c>
    </row>
    <row r="94" spans="1:9" s="6" customFormat="1" ht="21.75" customHeight="1">
      <c r="A94" s="36"/>
      <c r="B94" s="1" t="s">
        <v>109</v>
      </c>
      <c r="C94" s="2">
        <v>992</v>
      </c>
      <c r="D94" s="2" t="s">
        <v>25</v>
      </c>
      <c r="E94" s="2" t="s">
        <v>11</v>
      </c>
      <c r="F94" s="2" t="s">
        <v>85</v>
      </c>
      <c r="G94" s="2"/>
      <c r="H94" s="3">
        <f>H95</f>
        <v>3004.2</v>
      </c>
      <c r="I94" s="52"/>
    </row>
    <row r="95" spans="1:9" s="6" customFormat="1" ht="31.5" customHeight="1">
      <c r="A95" s="36"/>
      <c r="B95" s="1" t="s">
        <v>132</v>
      </c>
      <c r="C95" s="2">
        <v>992</v>
      </c>
      <c r="D95" s="2" t="s">
        <v>25</v>
      </c>
      <c r="E95" s="2" t="s">
        <v>11</v>
      </c>
      <c r="F95" s="2" t="s">
        <v>85</v>
      </c>
      <c r="G95" s="2" t="s">
        <v>52</v>
      </c>
      <c r="H95" s="3">
        <f>2923+40.2+41</f>
        <v>3004.2</v>
      </c>
      <c r="I95" s="52">
        <v>41</v>
      </c>
    </row>
    <row r="96" spans="1:9" s="6" customFormat="1" ht="18" customHeight="1">
      <c r="A96" s="36"/>
      <c r="B96" s="1" t="s">
        <v>110</v>
      </c>
      <c r="C96" s="2">
        <v>992</v>
      </c>
      <c r="D96" s="2" t="s">
        <v>25</v>
      </c>
      <c r="E96" s="2" t="s">
        <v>11</v>
      </c>
      <c r="F96" s="2" t="s">
        <v>86</v>
      </c>
      <c r="G96" s="2"/>
      <c r="H96" s="3">
        <f>H97</f>
        <v>698</v>
      </c>
      <c r="I96" s="52"/>
    </row>
    <row r="97" spans="1:9" s="6" customFormat="1" ht="33" customHeight="1">
      <c r="A97" s="36"/>
      <c r="B97" s="1" t="s">
        <v>132</v>
      </c>
      <c r="C97" s="2">
        <v>992</v>
      </c>
      <c r="D97" s="2" t="s">
        <v>25</v>
      </c>
      <c r="E97" s="2" t="s">
        <v>11</v>
      </c>
      <c r="F97" s="2" t="s">
        <v>86</v>
      </c>
      <c r="G97" s="2" t="s">
        <v>52</v>
      </c>
      <c r="H97" s="3">
        <f>460+238</f>
        <v>698</v>
      </c>
      <c r="I97" s="52"/>
    </row>
    <row r="98" spans="1:9" s="6" customFormat="1" ht="13.5">
      <c r="A98" s="36"/>
      <c r="B98" s="1" t="s">
        <v>29</v>
      </c>
      <c r="C98" s="2">
        <v>992</v>
      </c>
      <c r="D98" s="2" t="s">
        <v>25</v>
      </c>
      <c r="E98" s="2" t="s">
        <v>11</v>
      </c>
      <c r="F98" s="2" t="s">
        <v>87</v>
      </c>
      <c r="G98" s="2"/>
      <c r="H98" s="3">
        <f>H99+H100</f>
        <v>5290.400000000001</v>
      </c>
      <c r="I98" s="52"/>
    </row>
    <row r="99" spans="1:9" s="6" customFormat="1" ht="27">
      <c r="A99" s="36"/>
      <c r="B99" s="1" t="s">
        <v>132</v>
      </c>
      <c r="C99" s="2">
        <v>992</v>
      </c>
      <c r="D99" s="2" t="s">
        <v>25</v>
      </c>
      <c r="E99" s="2" t="s">
        <v>11</v>
      </c>
      <c r="F99" s="2" t="s">
        <v>87</v>
      </c>
      <c r="G99" s="2" t="s">
        <v>52</v>
      </c>
      <c r="H99" s="3">
        <f>4853.4+2152.6-8.4-400-950-39-280.2-41</f>
        <v>5287.400000000001</v>
      </c>
      <c r="I99" s="52">
        <v>-41</v>
      </c>
    </row>
    <row r="100" spans="1:9" s="6" customFormat="1" ht="13.5">
      <c r="A100" s="36"/>
      <c r="B100" s="1" t="s">
        <v>53</v>
      </c>
      <c r="C100" s="2">
        <v>992</v>
      </c>
      <c r="D100" s="2" t="s">
        <v>25</v>
      </c>
      <c r="E100" s="2" t="s">
        <v>11</v>
      </c>
      <c r="F100" s="2" t="s">
        <v>87</v>
      </c>
      <c r="G100" s="2" t="s">
        <v>54</v>
      </c>
      <c r="H100" s="3">
        <v>3</v>
      </c>
      <c r="I100" s="52"/>
    </row>
    <row r="101" spans="1:9" s="6" customFormat="1" ht="54.75">
      <c r="A101" s="36"/>
      <c r="B101" s="1" t="s">
        <v>123</v>
      </c>
      <c r="C101" s="2" t="s">
        <v>131</v>
      </c>
      <c r="D101" s="2" t="s">
        <v>25</v>
      </c>
      <c r="E101" s="2" t="s">
        <v>11</v>
      </c>
      <c r="F101" s="2" t="s">
        <v>152</v>
      </c>
      <c r="G101" s="2"/>
      <c r="H101" s="3">
        <f>H102</f>
        <v>0</v>
      </c>
      <c r="I101" s="52"/>
    </row>
    <row r="102" spans="1:9" s="6" customFormat="1" ht="27">
      <c r="A102" s="36"/>
      <c r="B102" s="1" t="s">
        <v>132</v>
      </c>
      <c r="C102" s="2" t="s">
        <v>131</v>
      </c>
      <c r="D102" s="2" t="s">
        <v>25</v>
      </c>
      <c r="E102" s="2" t="s">
        <v>11</v>
      </c>
      <c r="F102" s="2" t="s">
        <v>152</v>
      </c>
      <c r="G102" s="2" t="s">
        <v>52</v>
      </c>
      <c r="H102" s="3">
        <v>0</v>
      </c>
      <c r="I102" s="52"/>
    </row>
    <row r="103" spans="1:9" s="6" customFormat="1" ht="90" customHeight="1">
      <c r="A103" s="36"/>
      <c r="B103" s="1" t="s">
        <v>169</v>
      </c>
      <c r="C103" s="2" t="s">
        <v>131</v>
      </c>
      <c r="D103" s="2" t="s">
        <v>25</v>
      </c>
      <c r="E103" s="2" t="s">
        <v>11</v>
      </c>
      <c r="F103" s="2" t="s">
        <v>168</v>
      </c>
      <c r="G103" s="2"/>
      <c r="H103" s="3">
        <f>H104</f>
        <v>16709.1</v>
      </c>
      <c r="I103" s="52"/>
    </row>
    <row r="104" spans="1:9" s="6" customFormat="1" ht="27">
      <c r="A104" s="36"/>
      <c r="B104" s="1" t="s">
        <v>132</v>
      </c>
      <c r="C104" s="2" t="s">
        <v>131</v>
      </c>
      <c r="D104" s="2" t="s">
        <v>25</v>
      </c>
      <c r="E104" s="2" t="s">
        <v>11</v>
      </c>
      <c r="F104" s="2" t="s">
        <v>168</v>
      </c>
      <c r="G104" s="2" t="s">
        <v>52</v>
      </c>
      <c r="H104" s="3">
        <f>21700-4990.9</f>
        <v>16709.1</v>
      </c>
      <c r="I104" s="52"/>
    </row>
    <row r="105" spans="1:9" s="6" customFormat="1" ht="27" hidden="1">
      <c r="A105" s="36"/>
      <c r="B105" s="1" t="s">
        <v>134</v>
      </c>
      <c r="C105" s="2">
        <v>992</v>
      </c>
      <c r="D105" s="2" t="s">
        <v>25</v>
      </c>
      <c r="E105" s="2" t="s">
        <v>11</v>
      </c>
      <c r="F105" s="2" t="s">
        <v>135</v>
      </c>
      <c r="G105" s="2"/>
      <c r="H105" s="3">
        <f>H106</f>
        <v>0</v>
      </c>
      <c r="I105" s="52"/>
    </row>
    <row r="106" spans="1:9" s="6" customFormat="1" ht="27" hidden="1">
      <c r="A106" s="36"/>
      <c r="B106" s="1" t="s">
        <v>132</v>
      </c>
      <c r="C106" s="2">
        <v>992</v>
      </c>
      <c r="D106" s="2" t="s">
        <v>25</v>
      </c>
      <c r="E106" s="2" t="s">
        <v>11</v>
      </c>
      <c r="F106" s="2" t="s">
        <v>135</v>
      </c>
      <c r="G106" s="2" t="s">
        <v>52</v>
      </c>
      <c r="H106" s="3">
        <v>0</v>
      </c>
      <c r="I106" s="52"/>
    </row>
    <row r="107" spans="1:9" s="6" customFormat="1" ht="47.25" customHeight="1" hidden="1">
      <c r="A107" s="36"/>
      <c r="B107" s="7" t="s">
        <v>153</v>
      </c>
      <c r="C107" s="30"/>
      <c r="D107" s="30"/>
      <c r="E107" s="30"/>
      <c r="F107" s="12"/>
      <c r="G107" s="30"/>
      <c r="H107" s="31">
        <f>H108+H110</f>
        <v>5453.8</v>
      </c>
      <c r="I107" s="52"/>
    </row>
    <row r="108" spans="1:9" s="6" customFormat="1" ht="45" customHeight="1" hidden="1">
      <c r="A108" s="36"/>
      <c r="B108" s="7" t="s">
        <v>154</v>
      </c>
      <c r="C108" s="2" t="s">
        <v>131</v>
      </c>
      <c r="D108" s="2" t="s">
        <v>25</v>
      </c>
      <c r="E108" s="2" t="s">
        <v>11</v>
      </c>
      <c r="F108" s="2" t="s">
        <v>155</v>
      </c>
      <c r="G108" s="2"/>
      <c r="H108" s="3">
        <f>H109</f>
        <v>0</v>
      </c>
      <c r="I108" s="52"/>
    </row>
    <row r="109" spans="1:9" s="6" customFormat="1" ht="30" customHeight="1" hidden="1">
      <c r="A109" s="36"/>
      <c r="B109" s="7" t="s">
        <v>132</v>
      </c>
      <c r="C109" s="2" t="s">
        <v>131</v>
      </c>
      <c r="D109" s="2" t="s">
        <v>25</v>
      </c>
      <c r="E109" s="2" t="s">
        <v>11</v>
      </c>
      <c r="F109" s="2" t="s">
        <v>155</v>
      </c>
      <c r="G109" s="2" t="s">
        <v>52</v>
      </c>
      <c r="H109" s="3">
        <v>0</v>
      </c>
      <c r="I109" s="52"/>
    </row>
    <row r="110" spans="1:9" s="6" customFormat="1" ht="69" customHeight="1">
      <c r="A110" s="36"/>
      <c r="B110" s="7" t="s">
        <v>156</v>
      </c>
      <c r="C110" s="2" t="s">
        <v>131</v>
      </c>
      <c r="D110" s="2" t="s">
        <v>25</v>
      </c>
      <c r="E110" s="2" t="s">
        <v>11</v>
      </c>
      <c r="F110" s="2" t="s">
        <v>157</v>
      </c>
      <c r="G110" s="2"/>
      <c r="H110" s="3">
        <f>H113+H111+H112</f>
        <v>5453.8</v>
      </c>
      <c r="I110" s="52"/>
    </row>
    <row r="111" spans="1:9" s="6" customFormat="1" ht="90.75" customHeight="1">
      <c r="A111" s="36"/>
      <c r="B111" s="1" t="s">
        <v>158</v>
      </c>
      <c r="C111" s="2" t="s">
        <v>131</v>
      </c>
      <c r="D111" s="2" t="s">
        <v>25</v>
      </c>
      <c r="E111" s="2" t="s">
        <v>11</v>
      </c>
      <c r="F111" s="2" t="s">
        <v>157</v>
      </c>
      <c r="G111" s="2" t="s">
        <v>51</v>
      </c>
      <c r="H111" s="3">
        <f>223+2940+590-160</f>
        <v>3593</v>
      </c>
      <c r="I111" s="52"/>
    </row>
    <row r="112" spans="1:9" s="6" customFormat="1" ht="27">
      <c r="A112" s="36"/>
      <c r="B112" s="1" t="s">
        <v>132</v>
      </c>
      <c r="C112" s="2" t="s">
        <v>131</v>
      </c>
      <c r="D112" s="2" t="s">
        <v>25</v>
      </c>
      <c r="E112" s="2" t="s">
        <v>11</v>
      </c>
      <c r="F112" s="2" t="s">
        <v>157</v>
      </c>
      <c r="G112" s="2" t="s">
        <v>52</v>
      </c>
      <c r="H112" s="3">
        <f>85+400+400+300+500+150</f>
        <v>1835</v>
      </c>
      <c r="I112" s="52">
        <v>150</v>
      </c>
    </row>
    <row r="113" spans="1:9" s="6" customFormat="1" ht="18.75" customHeight="1">
      <c r="A113" s="36"/>
      <c r="B113" s="1" t="s">
        <v>53</v>
      </c>
      <c r="C113" s="2" t="s">
        <v>131</v>
      </c>
      <c r="D113" s="2" t="s">
        <v>25</v>
      </c>
      <c r="E113" s="2" t="s">
        <v>11</v>
      </c>
      <c r="F113" s="2" t="s">
        <v>157</v>
      </c>
      <c r="G113" s="2" t="s">
        <v>54</v>
      </c>
      <c r="H113" s="3">
        <f>12+13.8</f>
        <v>25.8</v>
      </c>
      <c r="I113" s="52"/>
    </row>
    <row r="114" spans="1:9" s="6" customFormat="1" ht="18.75" customHeight="1">
      <c r="A114" s="36"/>
      <c r="B114" s="1" t="s">
        <v>30</v>
      </c>
      <c r="C114" s="2">
        <v>992</v>
      </c>
      <c r="D114" s="2" t="s">
        <v>16</v>
      </c>
      <c r="E114" s="2" t="s">
        <v>13</v>
      </c>
      <c r="F114" s="2"/>
      <c r="G114" s="2"/>
      <c r="H114" s="3">
        <f>H115</f>
        <v>20</v>
      </c>
      <c r="I114" s="52"/>
    </row>
    <row r="115" spans="1:9" s="6" customFormat="1" ht="13.5">
      <c r="A115" s="36"/>
      <c r="B115" s="1" t="s">
        <v>111</v>
      </c>
      <c r="C115" s="2">
        <v>992</v>
      </c>
      <c r="D115" s="2" t="s">
        <v>16</v>
      </c>
      <c r="E115" s="2" t="s">
        <v>16</v>
      </c>
      <c r="F115" s="2"/>
      <c r="G115" s="2"/>
      <c r="H115" s="3">
        <f>H116</f>
        <v>20</v>
      </c>
      <c r="I115" s="52"/>
    </row>
    <row r="116" spans="1:9" s="6" customFormat="1" ht="33" customHeight="1">
      <c r="A116" s="36"/>
      <c r="B116" s="1" t="s">
        <v>112</v>
      </c>
      <c r="C116" s="2">
        <v>992</v>
      </c>
      <c r="D116" s="2" t="s">
        <v>16</v>
      </c>
      <c r="E116" s="2" t="s">
        <v>16</v>
      </c>
      <c r="F116" s="2" t="s">
        <v>98</v>
      </c>
      <c r="G116" s="2"/>
      <c r="H116" s="3">
        <f>H117</f>
        <v>20</v>
      </c>
      <c r="I116" s="52"/>
    </row>
    <row r="117" spans="1:9" s="6" customFormat="1" ht="27">
      <c r="A117" s="36"/>
      <c r="B117" s="1" t="s">
        <v>132</v>
      </c>
      <c r="C117" s="2">
        <v>992</v>
      </c>
      <c r="D117" s="2" t="s">
        <v>16</v>
      </c>
      <c r="E117" s="2" t="s">
        <v>16</v>
      </c>
      <c r="F117" s="2" t="s">
        <v>98</v>
      </c>
      <c r="G117" s="2" t="s">
        <v>52</v>
      </c>
      <c r="H117" s="3">
        <f>170-120-30</f>
        <v>20</v>
      </c>
      <c r="I117" s="52"/>
    </row>
    <row r="118" spans="1:9" s="6" customFormat="1" ht="15.75" customHeight="1">
      <c r="A118" s="36"/>
      <c r="B118" s="1" t="s">
        <v>113</v>
      </c>
      <c r="C118" s="2">
        <v>992</v>
      </c>
      <c r="D118" s="2" t="s">
        <v>31</v>
      </c>
      <c r="E118" s="2" t="s">
        <v>13</v>
      </c>
      <c r="F118" s="2"/>
      <c r="G118" s="2"/>
      <c r="H118" s="3">
        <f>H119+H138</f>
        <v>27289.6</v>
      </c>
      <c r="I118" s="52"/>
    </row>
    <row r="119" spans="1:9" s="6" customFormat="1" ht="20.25" customHeight="1">
      <c r="A119" s="36"/>
      <c r="B119" s="1" t="s">
        <v>32</v>
      </c>
      <c r="C119" s="2">
        <v>992</v>
      </c>
      <c r="D119" s="2" t="s">
        <v>31</v>
      </c>
      <c r="E119" s="2" t="s">
        <v>10</v>
      </c>
      <c r="F119" s="2"/>
      <c r="G119" s="2"/>
      <c r="H119" s="3">
        <f>H120+H124+H126+H130+H132+H134+H136</f>
        <v>25933.6</v>
      </c>
      <c r="I119" s="52"/>
    </row>
    <row r="120" spans="1:9" s="6" customFormat="1" ht="61.5" customHeight="1">
      <c r="A120" s="36"/>
      <c r="B120" s="7" t="s">
        <v>124</v>
      </c>
      <c r="C120" s="2">
        <v>992</v>
      </c>
      <c r="D120" s="2" t="s">
        <v>31</v>
      </c>
      <c r="E120" s="2" t="s">
        <v>10</v>
      </c>
      <c r="F120" s="2" t="s">
        <v>89</v>
      </c>
      <c r="G120" s="2"/>
      <c r="H120" s="3">
        <f>H121+H122+H123</f>
        <v>14491.6</v>
      </c>
      <c r="I120" s="52"/>
    </row>
    <row r="121" spans="1:9" s="6" customFormat="1" ht="97.5" customHeight="1">
      <c r="A121" s="36"/>
      <c r="B121" s="7" t="s">
        <v>114</v>
      </c>
      <c r="C121" s="2">
        <v>992</v>
      </c>
      <c r="D121" s="2" t="s">
        <v>31</v>
      </c>
      <c r="E121" s="2" t="s">
        <v>10</v>
      </c>
      <c r="F121" s="2" t="s">
        <v>89</v>
      </c>
      <c r="G121" s="2" t="s">
        <v>51</v>
      </c>
      <c r="H121" s="3">
        <f>10743.5-10-297.5</f>
        <v>10436</v>
      </c>
      <c r="I121" s="52">
        <v>-297.5</v>
      </c>
    </row>
    <row r="122" spans="1:9" s="6" customFormat="1" ht="84.75" customHeight="1">
      <c r="A122" s="36"/>
      <c r="B122" s="7" t="s">
        <v>136</v>
      </c>
      <c r="C122" s="2">
        <v>992</v>
      </c>
      <c r="D122" s="2" t="s">
        <v>31</v>
      </c>
      <c r="E122" s="2" t="s">
        <v>10</v>
      </c>
      <c r="F122" s="2" t="s">
        <v>89</v>
      </c>
      <c r="G122" s="2" t="s">
        <v>52</v>
      </c>
      <c r="H122" s="3">
        <v>4055.6</v>
      </c>
      <c r="I122" s="52"/>
    </row>
    <row r="123" spans="1:9" s="6" customFormat="1" ht="58.5" customHeight="1">
      <c r="A123" s="36"/>
      <c r="B123" s="7" t="s">
        <v>115</v>
      </c>
      <c r="C123" s="2">
        <v>992</v>
      </c>
      <c r="D123" s="2" t="s">
        <v>31</v>
      </c>
      <c r="E123" s="2" t="s">
        <v>10</v>
      </c>
      <c r="F123" s="2" t="s">
        <v>89</v>
      </c>
      <c r="G123" s="2" t="s">
        <v>54</v>
      </c>
      <c r="H123" s="3">
        <f>114.5+16.4+10-140.9</f>
        <v>0</v>
      </c>
      <c r="I123" s="52">
        <v>-140.9</v>
      </c>
    </row>
    <row r="124" spans="1:9" s="6" customFormat="1" ht="50.25" customHeight="1" hidden="1">
      <c r="A124" s="36"/>
      <c r="B124" s="7" t="s">
        <v>125</v>
      </c>
      <c r="C124" s="2" t="s">
        <v>131</v>
      </c>
      <c r="D124" s="2" t="s">
        <v>31</v>
      </c>
      <c r="E124" s="2" t="s">
        <v>10</v>
      </c>
      <c r="F124" s="2" t="s">
        <v>116</v>
      </c>
      <c r="G124" s="2"/>
      <c r="H124" s="3">
        <f>H125</f>
        <v>0</v>
      </c>
      <c r="I124" s="52"/>
    </row>
    <row r="125" spans="1:9" s="6" customFormat="1" ht="65.25" customHeight="1" hidden="1">
      <c r="A125" s="36"/>
      <c r="B125" s="7" t="s">
        <v>117</v>
      </c>
      <c r="C125" s="2">
        <v>992</v>
      </c>
      <c r="D125" s="2" t="s">
        <v>31</v>
      </c>
      <c r="E125" s="2" t="s">
        <v>10</v>
      </c>
      <c r="F125" s="2" t="s">
        <v>116</v>
      </c>
      <c r="G125" s="2" t="s">
        <v>52</v>
      </c>
      <c r="H125" s="3"/>
      <c r="I125" s="52"/>
    </row>
    <row r="126" spans="1:9" s="6" customFormat="1" ht="63" customHeight="1">
      <c r="A126" s="36"/>
      <c r="B126" s="7" t="s">
        <v>126</v>
      </c>
      <c r="C126" s="2">
        <v>992</v>
      </c>
      <c r="D126" s="2" t="s">
        <v>31</v>
      </c>
      <c r="E126" s="2" t="s">
        <v>10</v>
      </c>
      <c r="F126" s="2" t="s">
        <v>90</v>
      </c>
      <c r="G126" s="2"/>
      <c r="H126" s="3">
        <f>H127+H128+H129</f>
        <v>5747.999999999999</v>
      </c>
      <c r="I126" s="52"/>
    </row>
    <row r="127" spans="1:9" s="6" customFormat="1" ht="105" customHeight="1">
      <c r="A127" s="36"/>
      <c r="B127" s="7" t="s">
        <v>118</v>
      </c>
      <c r="C127" s="2">
        <v>992</v>
      </c>
      <c r="D127" s="2" t="s">
        <v>31</v>
      </c>
      <c r="E127" s="2" t="s">
        <v>10</v>
      </c>
      <c r="F127" s="2" t="s">
        <v>90</v>
      </c>
      <c r="G127" s="2" t="s">
        <v>51</v>
      </c>
      <c r="H127" s="3">
        <f>4264.4+40+20+15.3</f>
        <v>4339.7</v>
      </c>
      <c r="I127" s="52"/>
    </row>
    <row r="128" spans="1:9" s="6" customFormat="1" ht="78" customHeight="1">
      <c r="A128" s="36"/>
      <c r="B128" s="7" t="s">
        <v>137</v>
      </c>
      <c r="C128" s="2">
        <v>992</v>
      </c>
      <c r="D128" s="2" t="s">
        <v>31</v>
      </c>
      <c r="E128" s="2" t="s">
        <v>10</v>
      </c>
      <c r="F128" s="2" t="s">
        <v>90</v>
      </c>
      <c r="G128" s="2" t="s">
        <v>52</v>
      </c>
      <c r="H128" s="3">
        <f>895.6+130+100+278</f>
        <v>1403.6</v>
      </c>
      <c r="I128" s="52"/>
    </row>
    <row r="129" spans="1:9" s="6" customFormat="1" ht="60" customHeight="1">
      <c r="A129" s="36"/>
      <c r="B129" s="1" t="s">
        <v>119</v>
      </c>
      <c r="C129" s="2">
        <v>992</v>
      </c>
      <c r="D129" s="2" t="s">
        <v>31</v>
      </c>
      <c r="E129" s="2" t="s">
        <v>10</v>
      </c>
      <c r="F129" s="2" t="s">
        <v>90</v>
      </c>
      <c r="G129" s="2" t="s">
        <v>54</v>
      </c>
      <c r="H129" s="3">
        <f>33+7-20-15.3</f>
        <v>4.699999999999999</v>
      </c>
      <c r="I129" s="52"/>
    </row>
    <row r="130" spans="1:9" s="6" customFormat="1" ht="45" customHeight="1">
      <c r="A130" s="36"/>
      <c r="B130" s="7" t="s">
        <v>127</v>
      </c>
      <c r="C130" s="2" t="s">
        <v>131</v>
      </c>
      <c r="D130" s="2" t="s">
        <v>31</v>
      </c>
      <c r="E130" s="2" t="s">
        <v>10</v>
      </c>
      <c r="F130" s="2" t="s">
        <v>120</v>
      </c>
      <c r="G130" s="2"/>
      <c r="H130" s="3">
        <f>H131</f>
        <v>20</v>
      </c>
      <c r="I130" s="52"/>
    </row>
    <row r="131" spans="1:9" s="6" customFormat="1" ht="77.25" customHeight="1">
      <c r="A131" s="36"/>
      <c r="B131" s="7" t="s">
        <v>138</v>
      </c>
      <c r="C131" s="2" t="s">
        <v>131</v>
      </c>
      <c r="D131" s="2" t="s">
        <v>31</v>
      </c>
      <c r="E131" s="2" t="s">
        <v>10</v>
      </c>
      <c r="F131" s="2" t="s">
        <v>120</v>
      </c>
      <c r="G131" s="2" t="s">
        <v>52</v>
      </c>
      <c r="H131" s="3">
        <v>20</v>
      </c>
      <c r="I131" s="52"/>
    </row>
    <row r="132" spans="1:9" s="6" customFormat="1" ht="45" customHeight="1">
      <c r="A132" s="36"/>
      <c r="B132" s="7" t="s">
        <v>128</v>
      </c>
      <c r="C132" s="2">
        <v>992</v>
      </c>
      <c r="D132" s="2" t="s">
        <v>31</v>
      </c>
      <c r="E132" s="2" t="s">
        <v>10</v>
      </c>
      <c r="F132" s="2" t="s">
        <v>91</v>
      </c>
      <c r="G132" s="2"/>
      <c r="H132" s="3">
        <f>H133</f>
        <v>4974</v>
      </c>
      <c r="I132" s="52"/>
    </row>
    <row r="133" spans="1:8" ht="27">
      <c r="A133" s="36"/>
      <c r="B133" s="7" t="s">
        <v>67</v>
      </c>
      <c r="C133" s="2">
        <v>992</v>
      </c>
      <c r="D133" s="2" t="s">
        <v>31</v>
      </c>
      <c r="E133" s="2" t="s">
        <v>10</v>
      </c>
      <c r="F133" s="2" t="s">
        <v>91</v>
      </c>
      <c r="G133" s="2" t="s">
        <v>62</v>
      </c>
      <c r="H133" s="3">
        <f>3920+302+482+100+170</f>
        <v>4974</v>
      </c>
    </row>
    <row r="134" spans="1:9" s="6" customFormat="1" ht="41.25">
      <c r="A134" s="36"/>
      <c r="B134" s="7" t="s">
        <v>129</v>
      </c>
      <c r="C134" s="2">
        <v>992</v>
      </c>
      <c r="D134" s="2" t="s">
        <v>31</v>
      </c>
      <c r="E134" s="2" t="s">
        <v>10</v>
      </c>
      <c r="F134" s="2" t="s">
        <v>92</v>
      </c>
      <c r="G134" s="2"/>
      <c r="H134" s="3">
        <f>H135</f>
        <v>700</v>
      </c>
      <c r="I134" s="52"/>
    </row>
    <row r="135" spans="1:9" s="6" customFormat="1" ht="27">
      <c r="A135" s="36"/>
      <c r="B135" s="7" t="s">
        <v>132</v>
      </c>
      <c r="C135" s="2">
        <v>992</v>
      </c>
      <c r="D135" s="2" t="s">
        <v>31</v>
      </c>
      <c r="E135" s="2" t="s">
        <v>10</v>
      </c>
      <c r="F135" s="2" t="s">
        <v>92</v>
      </c>
      <c r="G135" s="2" t="s">
        <v>52</v>
      </c>
      <c r="H135" s="3">
        <v>700</v>
      </c>
      <c r="I135" s="52"/>
    </row>
    <row r="136" spans="1:9" s="6" customFormat="1" ht="27" hidden="1">
      <c r="A136" s="36"/>
      <c r="B136" s="1" t="s">
        <v>134</v>
      </c>
      <c r="C136" s="2">
        <v>992</v>
      </c>
      <c r="D136" s="2" t="s">
        <v>25</v>
      </c>
      <c r="E136" s="2" t="s">
        <v>11</v>
      </c>
      <c r="F136" s="2" t="s">
        <v>135</v>
      </c>
      <c r="G136" s="2"/>
      <c r="H136" s="3">
        <f>H137</f>
        <v>0</v>
      </c>
      <c r="I136" s="52"/>
    </row>
    <row r="137" spans="1:9" s="6" customFormat="1" ht="27" hidden="1">
      <c r="A137" s="36"/>
      <c r="B137" s="1" t="s">
        <v>132</v>
      </c>
      <c r="C137" s="2">
        <v>992</v>
      </c>
      <c r="D137" s="2" t="s">
        <v>25</v>
      </c>
      <c r="E137" s="2" t="s">
        <v>11</v>
      </c>
      <c r="F137" s="2" t="s">
        <v>135</v>
      </c>
      <c r="G137" s="2" t="s">
        <v>52</v>
      </c>
      <c r="H137" s="3"/>
      <c r="I137" s="52"/>
    </row>
    <row r="138" spans="1:9" s="6" customFormat="1" ht="13.5">
      <c r="A138" s="36"/>
      <c r="B138" s="1" t="s">
        <v>63</v>
      </c>
      <c r="C138" s="2">
        <v>992</v>
      </c>
      <c r="D138" s="2" t="s">
        <v>31</v>
      </c>
      <c r="E138" s="2" t="s">
        <v>15</v>
      </c>
      <c r="F138" s="2"/>
      <c r="G138" s="2"/>
      <c r="H138" s="3">
        <f>H139</f>
        <v>1356</v>
      </c>
      <c r="I138" s="52"/>
    </row>
    <row r="139" spans="1:9" s="6" customFormat="1" ht="69">
      <c r="A139" s="36"/>
      <c r="B139" s="1" t="s">
        <v>130</v>
      </c>
      <c r="C139" s="2">
        <v>992</v>
      </c>
      <c r="D139" s="2" t="s">
        <v>31</v>
      </c>
      <c r="E139" s="2" t="s">
        <v>15</v>
      </c>
      <c r="F139" s="2" t="s">
        <v>93</v>
      </c>
      <c r="G139" s="2"/>
      <c r="H139" s="3">
        <f>H140</f>
        <v>1356</v>
      </c>
      <c r="I139" s="52"/>
    </row>
    <row r="140" spans="1:9" s="6" customFormat="1" ht="27">
      <c r="A140" s="36"/>
      <c r="B140" s="7" t="s">
        <v>132</v>
      </c>
      <c r="C140" s="2">
        <v>992</v>
      </c>
      <c r="D140" s="2" t="s">
        <v>31</v>
      </c>
      <c r="E140" s="2" t="s">
        <v>15</v>
      </c>
      <c r="F140" s="2" t="s">
        <v>93</v>
      </c>
      <c r="G140" s="2" t="s">
        <v>52</v>
      </c>
      <c r="H140" s="3">
        <f>1100+256</f>
        <v>1356</v>
      </c>
      <c r="I140" s="52"/>
    </row>
    <row r="141" spans="1:9" s="6" customFormat="1" ht="20.25">
      <c r="A141" s="36"/>
      <c r="B141" s="1" t="s">
        <v>33</v>
      </c>
      <c r="C141" s="2">
        <v>992</v>
      </c>
      <c r="D141" s="2" t="s">
        <v>22</v>
      </c>
      <c r="E141" s="2" t="s">
        <v>13</v>
      </c>
      <c r="F141" s="2"/>
      <c r="G141" s="8"/>
      <c r="H141" s="3">
        <f>H142</f>
        <v>321.7</v>
      </c>
      <c r="I141" s="52"/>
    </row>
    <row r="142" spans="1:9" s="6" customFormat="1" ht="20.25">
      <c r="A142" s="36"/>
      <c r="B142" s="1" t="s">
        <v>34</v>
      </c>
      <c r="C142" s="2">
        <v>992</v>
      </c>
      <c r="D142" s="2" t="s">
        <v>22</v>
      </c>
      <c r="E142" s="2" t="s">
        <v>10</v>
      </c>
      <c r="F142" s="2"/>
      <c r="G142" s="8"/>
      <c r="H142" s="3">
        <f>H143</f>
        <v>321.7</v>
      </c>
      <c r="I142" s="52"/>
    </row>
    <row r="143" spans="1:9" s="6" customFormat="1" ht="13.5">
      <c r="A143" s="36"/>
      <c r="B143" s="1" t="s">
        <v>64</v>
      </c>
      <c r="C143" s="2">
        <v>992</v>
      </c>
      <c r="D143" s="2" t="s">
        <v>22</v>
      </c>
      <c r="E143" s="2" t="s">
        <v>10</v>
      </c>
      <c r="F143" s="2" t="s">
        <v>88</v>
      </c>
      <c r="G143" s="2"/>
      <c r="H143" s="3">
        <f>H144</f>
        <v>321.7</v>
      </c>
      <c r="I143" s="52"/>
    </row>
    <row r="144" spans="1:9" s="6" customFormat="1" ht="18" customHeight="1">
      <c r="A144" s="36"/>
      <c r="B144" s="1" t="s">
        <v>121</v>
      </c>
      <c r="C144" s="2" t="s">
        <v>131</v>
      </c>
      <c r="D144" s="2" t="s">
        <v>22</v>
      </c>
      <c r="E144" s="2" t="s">
        <v>10</v>
      </c>
      <c r="F144" s="2" t="s">
        <v>88</v>
      </c>
      <c r="G144" s="2" t="s">
        <v>68</v>
      </c>
      <c r="H144" s="3">
        <f>305.3+16.4</f>
        <v>321.7</v>
      </c>
      <c r="I144" s="52"/>
    </row>
    <row r="145" spans="1:10" s="6" customFormat="1" ht="15" customHeight="1">
      <c r="A145" s="36"/>
      <c r="B145" s="1" t="s">
        <v>45</v>
      </c>
      <c r="C145" s="2">
        <v>992</v>
      </c>
      <c r="D145" s="2" t="s">
        <v>17</v>
      </c>
      <c r="E145" s="2" t="s">
        <v>13</v>
      </c>
      <c r="F145" s="2"/>
      <c r="G145" s="2"/>
      <c r="H145" s="3">
        <f>H146</f>
        <v>2128</v>
      </c>
      <c r="I145" s="51"/>
      <c r="J145" s="40"/>
    </row>
    <row r="146" spans="1:9" s="6" customFormat="1" ht="13.5">
      <c r="A146" s="36"/>
      <c r="B146" s="1" t="s">
        <v>46</v>
      </c>
      <c r="C146" s="2">
        <v>992</v>
      </c>
      <c r="D146" s="2" t="s">
        <v>17</v>
      </c>
      <c r="E146" s="2" t="s">
        <v>14</v>
      </c>
      <c r="F146" s="2"/>
      <c r="G146" s="2"/>
      <c r="H146" s="3">
        <f>H147+H151</f>
        <v>2128</v>
      </c>
      <c r="I146" s="52"/>
    </row>
    <row r="147" spans="1:10" s="6" customFormat="1" ht="33" customHeight="1">
      <c r="A147" s="36"/>
      <c r="B147" s="1" t="s">
        <v>159</v>
      </c>
      <c r="C147" s="2">
        <v>992</v>
      </c>
      <c r="D147" s="2" t="s">
        <v>17</v>
      </c>
      <c r="E147" s="2" t="s">
        <v>14</v>
      </c>
      <c r="F147" s="2" t="s">
        <v>94</v>
      </c>
      <c r="G147" s="2"/>
      <c r="H147" s="3">
        <f>H148+H149+H150</f>
        <v>2128</v>
      </c>
      <c r="I147" s="52"/>
      <c r="J147" s="40"/>
    </row>
    <row r="148" spans="1:9" s="6" customFormat="1" ht="57.75" customHeight="1">
      <c r="A148" s="36"/>
      <c r="B148" s="1" t="s">
        <v>50</v>
      </c>
      <c r="C148" s="2">
        <v>992</v>
      </c>
      <c r="D148" s="2" t="s">
        <v>17</v>
      </c>
      <c r="E148" s="2" t="s">
        <v>14</v>
      </c>
      <c r="F148" s="2" t="s">
        <v>94</v>
      </c>
      <c r="G148" s="2" t="s">
        <v>51</v>
      </c>
      <c r="H148" s="3">
        <f>928-10</f>
        <v>918</v>
      </c>
      <c r="I148" s="52"/>
    </row>
    <row r="149" spans="1:10" s="6" customFormat="1" ht="34.5" customHeight="1">
      <c r="A149" s="36"/>
      <c r="B149" s="1" t="s">
        <v>132</v>
      </c>
      <c r="C149" s="2">
        <v>992</v>
      </c>
      <c r="D149" s="2" t="s">
        <v>17</v>
      </c>
      <c r="E149" s="2" t="s">
        <v>14</v>
      </c>
      <c r="F149" s="2" t="s">
        <v>94</v>
      </c>
      <c r="G149" s="2" t="s">
        <v>52</v>
      </c>
      <c r="H149" s="3">
        <f>300+300+210+380</f>
        <v>1190</v>
      </c>
      <c r="I149" s="52"/>
      <c r="J149" s="40"/>
    </row>
    <row r="150" spans="1:9" s="6" customFormat="1" ht="13.5">
      <c r="A150" s="36"/>
      <c r="B150" s="1" t="s">
        <v>53</v>
      </c>
      <c r="C150" s="2">
        <v>992</v>
      </c>
      <c r="D150" s="2" t="s">
        <v>17</v>
      </c>
      <c r="E150" s="2" t="s">
        <v>14</v>
      </c>
      <c r="F150" s="2" t="s">
        <v>94</v>
      </c>
      <c r="G150" s="2" t="s">
        <v>54</v>
      </c>
      <c r="H150" s="3">
        <v>20</v>
      </c>
      <c r="I150" s="52"/>
    </row>
    <row r="151" spans="1:9" ht="43.5" customHeight="1" hidden="1">
      <c r="A151" s="5"/>
      <c r="B151" s="1" t="s">
        <v>164</v>
      </c>
      <c r="C151" s="2">
        <v>992</v>
      </c>
      <c r="D151" s="2" t="s">
        <v>17</v>
      </c>
      <c r="E151" s="2" t="s">
        <v>14</v>
      </c>
      <c r="F151" s="2" t="s">
        <v>165</v>
      </c>
      <c r="G151" s="2"/>
      <c r="H151" s="3">
        <f>H152</f>
        <v>0</v>
      </c>
      <c r="I151" s="12"/>
    </row>
    <row r="152" spans="1:10" ht="33" customHeight="1" hidden="1">
      <c r="A152" s="5"/>
      <c r="B152" s="7" t="s">
        <v>132</v>
      </c>
      <c r="C152" s="2">
        <v>992</v>
      </c>
      <c r="D152" s="2" t="s">
        <v>17</v>
      </c>
      <c r="E152" s="2" t="s">
        <v>14</v>
      </c>
      <c r="F152" s="2" t="s">
        <v>165</v>
      </c>
      <c r="G152" s="2" t="s">
        <v>52</v>
      </c>
      <c r="H152" s="3">
        <f>4000-4000</f>
        <v>0</v>
      </c>
      <c r="I152" s="12"/>
      <c r="J152" s="45"/>
    </row>
    <row r="153" spans="1:10" s="6" customFormat="1" ht="13.5">
      <c r="A153" s="37"/>
      <c r="B153" s="38"/>
      <c r="C153" s="39"/>
      <c r="D153" s="39"/>
      <c r="E153" s="39"/>
      <c r="F153" s="39"/>
      <c r="G153" s="39"/>
      <c r="H153" s="40"/>
      <c r="I153" s="51">
        <f>SUM(I17:I152)</f>
        <v>0</v>
      </c>
      <c r="J153" s="51">
        <f>SUM(J17:J152)</f>
        <v>0</v>
      </c>
    </row>
    <row r="154" spans="1:9" s="6" customFormat="1" ht="13.5" hidden="1">
      <c r="A154" s="37"/>
      <c r="F154" s="21"/>
      <c r="I154" s="51"/>
    </row>
    <row r="155" spans="1:10" ht="13.5">
      <c r="A155" s="37"/>
      <c r="B155" s="15" t="s">
        <v>35</v>
      </c>
      <c r="C155" s="6"/>
      <c r="D155" s="6"/>
      <c r="E155" s="6"/>
      <c r="F155" s="21"/>
      <c r="G155" s="6"/>
      <c r="H155" s="6"/>
      <c r="I155" s="12"/>
      <c r="J155" s="44"/>
    </row>
    <row r="156" spans="1:10" ht="13.5">
      <c r="A156" s="37"/>
      <c r="B156" s="15" t="s">
        <v>36</v>
      </c>
      <c r="C156" s="6"/>
      <c r="D156" s="6"/>
      <c r="E156" s="6"/>
      <c r="F156" s="21"/>
      <c r="G156" s="6"/>
      <c r="H156" s="6"/>
      <c r="I156" s="12"/>
      <c r="J156" s="44"/>
    </row>
    <row r="157" spans="1:10" ht="13.5">
      <c r="A157" s="37"/>
      <c r="B157" s="15" t="s">
        <v>42</v>
      </c>
      <c r="C157" s="6"/>
      <c r="D157" s="22" t="s">
        <v>37</v>
      </c>
      <c r="E157" s="6"/>
      <c r="F157" s="21"/>
      <c r="G157" s="6"/>
      <c r="H157" s="6"/>
      <c r="I157" s="12"/>
      <c r="J157" s="44"/>
    </row>
    <row r="158" spans="1:9" s="6" customFormat="1" ht="13.5">
      <c r="A158" s="37"/>
      <c r="F158" s="21"/>
      <c r="I158" s="52"/>
    </row>
    <row r="159" spans="1:9" s="6" customFormat="1" ht="13.5">
      <c r="A159" s="37"/>
      <c r="F159" s="21"/>
      <c r="I159" s="52"/>
    </row>
    <row r="160" spans="1:9" s="6" customFormat="1" ht="13.5">
      <c r="A160" s="37"/>
      <c r="F160" s="21"/>
      <c r="I160" s="52"/>
    </row>
    <row r="161" spans="1:9" s="6" customFormat="1" ht="13.5">
      <c r="A161" s="37"/>
      <c r="F161" s="21"/>
      <c r="I161" s="52"/>
    </row>
    <row r="162" spans="1:9" s="6" customFormat="1" ht="13.5">
      <c r="A162" s="37"/>
      <c r="F162" s="21"/>
      <c r="I162" s="52"/>
    </row>
    <row r="163" spans="1:9" s="6" customFormat="1" ht="13.5">
      <c r="A163" s="37"/>
      <c r="F163" s="21"/>
      <c r="I163" s="52"/>
    </row>
    <row r="164" spans="1:9" s="6" customFormat="1" ht="13.5">
      <c r="A164" s="37"/>
      <c r="F164" s="21"/>
      <c r="I164" s="52"/>
    </row>
    <row r="165" spans="1:9" s="6" customFormat="1" ht="13.5">
      <c r="A165" s="37"/>
      <c r="F165" s="21"/>
      <c r="I165" s="52"/>
    </row>
    <row r="166" spans="1:9" s="6" customFormat="1" ht="13.5">
      <c r="A166" s="37"/>
      <c r="F166" s="21"/>
      <c r="I166" s="52"/>
    </row>
    <row r="167" spans="1:9" s="6" customFormat="1" ht="13.5">
      <c r="A167" s="37"/>
      <c r="F167" s="21"/>
      <c r="I167" s="52"/>
    </row>
    <row r="168" spans="1:9" s="6" customFormat="1" ht="13.5">
      <c r="A168" s="37"/>
      <c r="F168" s="21"/>
      <c r="I168" s="52"/>
    </row>
    <row r="169" spans="1:9" s="6" customFormat="1" ht="13.5">
      <c r="A169" s="37"/>
      <c r="F169" s="21"/>
      <c r="I169" s="52"/>
    </row>
    <row r="170" spans="1:9" s="6" customFormat="1" ht="13.5">
      <c r="A170" s="37"/>
      <c r="F170" s="21"/>
      <c r="I170" s="52"/>
    </row>
    <row r="171" spans="1:9" s="6" customFormat="1" ht="13.5">
      <c r="A171" s="37"/>
      <c r="F171" s="21"/>
      <c r="I171" s="52"/>
    </row>
    <row r="172" spans="1:9" s="6" customFormat="1" ht="13.5">
      <c r="A172" s="37"/>
      <c r="F172" s="21"/>
      <c r="I172" s="52"/>
    </row>
    <row r="173" spans="1:9" s="6" customFormat="1" ht="13.5">
      <c r="A173" s="37"/>
      <c r="F173" s="21"/>
      <c r="I173" s="52"/>
    </row>
    <row r="174" spans="1:9" s="6" customFormat="1" ht="13.5">
      <c r="A174" s="37"/>
      <c r="F174" s="21"/>
      <c r="I174" s="52"/>
    </row>
    <row r="175" spans="1:9" s="6" customFormat="1" ht="13.5">
      <c r="A175" s="37"/>
      <c r="F175" s="21"/>
      <c r="I175" s="52"/>
    </row>
    <row r="176" spans="1:9" s="6" customFormat="1" ht="13.5">
      <c r="A176" s="37"/>
      <c r="F176" s="21"/>
      <c r="I176" s="52"/>
    </row>
    <row r="177" spans="1:9" s="6" customFormat="1" ht="13.5">
      <c r="A177" s="37"/>
      <c r="F177" s="21"/>
      <c r="I177" s="52"/>
    </row>
    <row r="178" spans="2:7" ht="13.5">
      <c r="B178" s="6"/>
      <c r="C178" s="6"/>
      <c r="D178" s="6"/>
      <c r="E178" s="6"/>
      <c r="F178" s="21"/>
      <c r="G178" s="6"/>
    </row>
    <row r="179" spans="2:7" ht="13.5">
      <c r="B179" s="6"/>
      <c r="C179" s="6"/>
      <c r="D179" s="6"/>
      <c r="E179" s="6"/>
      <c r="F179" s="21"/>
      <c r="G179" s="6"/>
    </row>
    <row r="180" spans="2:7" ht="13.5">
      <c r="B180" s="6"/>
      <c r="C180" s="6"/>
      <c r="D180" s="6"/>
      <c r="E180" s="6"/>
      <c r="F180" s="21"/>
      <c r="G180" s="6"/>
    </row>
    <row r="181" spans="2:7" ht="13.5">
      <c r="B181" s="6"/>
      <c r="C181" s="6"/>
      <c r="D181" s="6"/>
      <c r="E181" s="6"/>
      <c r="F181" s="21"/>
      <c r="G181" s="6"/>
    </row>
    <row r="182" spans="2:7" ht="13.5">
      <c r="B182" s="6"/>
      <c r="C182" s="6"/>
      <c r="D182" s="6"/>
      <c r="E182" s="6"/>
      <c r="F182" s="21"/>
      <c r="G182" s="6"/>
    </row>
    <row r="183" spans="2:7" ht="13.5">
      <c r="B183" s="6"/>
      <c r="C183" s="6"/>
      <c r="D183" s="6"/>
      <c r="E183" s="6"/>
      <c r="F183" s="21"/>
      <c r="G183" s="6"/>
    </row>
    <row r="184" spans="2:7" ht="13.5">
      <c r="B184" s="6"/>
      <c r="C184" s="6"/>
      <c r="D184" s="6"/>
      <c r="E184" s="6"/>
      <c r="F184" s="21"/>
      <c r="G184" s="6"/>
    </row>
    <row r="185" spans="2:7" ht="13.5">
      <c r="B185" s="6"/>
      <c r="C185" s="6"/>
      <c r="D185" s="6"/>
      <c r="E185" s="6"/>
      <c r="F185" s="21"/>
      <c r="G185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2021-10-22T10:10:09Z</cp:lastPrinted>
  <dcterms:created xsi:type="dcterms:W3CDTF">1996-10-08T23:32:33Z</dcterms:created>
  <dcterms:modified xsi:type="dcterms:W3CDTF">2021-11-29T17:14:04Z</dcterms:modified>
  <cp:category/>
  <cp:version/>
  <cp:contentType/>
  <cp:contentStatus/>
</cp:coreProperties>
</file>