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'Лист1'!$A$1:$F$48</definedName>
  </definedNames>
  <calcPr fullCalcOnLoad="1"/>
</workbook>
</file>

<file path=xl/sharedStrings.xml><?xml version="1.0" encoding="utf-8"?>
<sst xmlns="http://schemas.openxmlformats.org/spreadsheetml/2006/main" count="82" uniqueCount="80">
  <si>
    <t xml:space="preserve">сельского поселения </t>
  </si>
  <si>
    <t xml:space="preserve">Калининского района </t>
  </si>
  <si>
    <t>( в тыс.руб.)</t>
  </si>
  <si>
    <t>№ п/п</t>
  </si>
  <si>
    <t>Код бюджетной классификации</t>
  </si>
  <si>
    <t xml:space="preserve">Наименование </t>
  </si>
  <si>
    <t>Всего расходов:</t>
  </si>
  <si>
    <t>0100</t>
  </si>
  <si>
    <t>Общегосударственные вопросы</t>
  </si>
  <si>
    <t>0102</t>
  </si>
  <si>
    <t>0103</t>
  </si>
  <si>
    <t>0104</t>
  </si>
  <si>
    <t>Функционирование местных администраций</t>
  </si>
  <si>
    <t>0107</t>
  </si>
  <si>
    <t>0111</t>
  </si>
  <si>
    <t>Резервные фонды</t>
  </si>
  <si>
    <t>Другие общегосударственные вопросы</t>
  </si>
  <si>
    <t>0200</t>
  </si>
  <si>
    <t>Национальная оборона</t>
  </si>
  <si>
    <t>0203</t>
  </si>
  <si>
    <t>0300</t>
  </si>
  <si>
    <t>Национальная безопасность и правоохранительная деятельность</t>
  </si>
  <si>
    <t>0310</t>
  </si>
  <si>
    <t>0400</t>
  </si>
  <si>
    <t>Национальная экономика</t>
  </si>
  <si>
    <t>0500</t>
  </si>
  <si>
    <t>Жилищно – 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</si>
  <si>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</si>
  <si>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</si>
  <si>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</si>
  <si>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</si>
  <si>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</si>
  <si>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</si>
  <si>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0700</t>
  </si>
  <si>
    <t>Образование</t>
  </si>
  <si>
    <t>0707</t>
  </si>
  <si>
    <t>0800</t>
  </si>
  <si>
    <t>0801</t>
  </si>
  <si>
    <t>Культура</t>
  </si>
  <si>
    <t>1000</t>
  </si>
  <si>
    <t>Социальная политика</t>
  </si>
  <si>
    <t>1001</t>
  </si>
  <si>
    <t>Начальник финансового отдела</t>
  </si>
  <si>
    <t>Е.В.Цыбуля</t>
  </si>
  <si>
    <t xml:space="preserve"> по разделам и подразделам  классификации расходов бюджетов </t>
  </si>
  <si>
    <t>Обеспечение проведение выборов и референдумов</t>
  </si>
  <si>
    <t>Процент 
исполнения</t>
  </si>
  <si>
    <t>Пенсионное обеспечение</t>
  </si>
  <si>
    <t>от __________ № _____</t>
  </si>
  <si>
    <t>к решению Совета Калининского</t>
  </si>
  <si>
    <t>0113</t>
  </si>
  <si>
    <t>0804</t>
  </si>
  <si>
    <t>1102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</si>
  <si>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</si>
  <si>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</si>
  <si>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0409</t>
  </si>
  <si>
    <t>Культура, кинематография</t>
  </si>
  <si>
    <t>Физическая культура и спорт</t>
  </si>
  <si>
    <t xml:space="preserve">Калининского  сельского поселения Калининского района </t>
  </si>
  <si>
    <t>Приложение №2</t>
  </si>
  <si>
    <t>1100</t>
  </si>
  <si>
    <t>Дорожное хозяйство (дорожный фонд)</t>
  </si>
  <si>
    <t>Функционирование высшего должностного лица  муниципального образования</t>
  </si>
  <si>
    <t>Функционирование законодательных (представительных) органов муниципального образования</t>
  </si>
  <si>
    <t>Мобилизационная и вневойсковая подготовка</t>
  </si>
  <si>
    <t xml:space="preserve">Молодежная политика </t>
  </si>
  <si>
    <t>Другие вопросы в области культуры, кинематографии</t>
  </si>
  <si>
    <t xml:space="preserve">Массовый спорт </t>
  </si>
  <si>
    <t>администрации Калининского</t>
  </si>
  <si>
    <t>сельского поселения</t>
  </si>
  <si>
    <t>Калининского района</t>
  </si>
  <si>
    <t>в том числе:</t>
  </si>
  <si>
    <t>Обслуживание государственного и муниципального долга</t>
  </si>
  <si>
    <t>0412</t>
  </si>
  <si>
    <t>Проведение выборов</t>
  </si>
  <si>
    <t>Расходы бюджета Калининского сельского поселения за 2021 г</t>
  </si>
  <si>
    <t>План на 2021 год</t>
  </si>
  <si>
    <t>Исполнено за 2021 год</t>
  </si>
  <si>
    <t xml:space="preserve">Защита населения и территории от чрезвычайных ситуаций природного и техногенного характера, пожарная безопасность </t>
  </si>
  <si>
    <t>Другие вопросы в области национальной экономики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</si>
</sst>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0.0000"/>
    <numFmt numFmtId="191" formatCode="0.000000"/>
    <numFmt numFmtId="192" formatCode="0.0000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0.000000000"/>
    <numFmt numFmtId="198" formatCode="0.0000000000"/>
    <numFmt numFmtId="199" formatCode="0.00000000"/>
    <numFmt numFmtId="200" formatCode="0.0000000"/>
  </numFmts>
  <fonts count="40">
    <font>
      <sz val="10"/>
      <name val="Arial"/>
      <family val="0"/>
    </font>
    <font>
      <sz val="10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1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52" applyFont="1">
      <alignment/>
      <protection/>
    </xf>
    <xf numFmtId="0" fontId="2" fillId="0" borderId="0" xfId="52" applyFont="1" applyAlignment="1">
      <alignment horizontal="left"/>
      <protection/>
    </xf>
    <xf numFmtId="0" fontId="2" fillId="0" borderId="0" xfId="0" applyFont="1" applyAlignment="1">
      <alignment horizontal="right" vertical="top"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188" fontId="4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horizontal="right"/>
    </xf>
    <xf numFmtId="188" fontId="2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justify" vertical="top" wrapText="1"/>
    </xf>
    <xf numFmtId="188" fontId="4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center" vertical="center" wrapText="1"/>
    </xf>
    <xf numFmtId="0" fontId="5" fillId="0" borderId="10" xfId="52" applyFont="1" applyBorder="1" applyAlignment="1">
      <alignment horizontal="center" vertical="top" wrapText="1"/>
      <protection/>
    </xf>
    <xf numFmtId="188" fontId="4" fillId="33" borderId="10" xfId="0" applyNumberFormat="1" applyFont="1" applyFill="1" applyBorder="1" applyAlignment="1">
      <alignment/>
    </xf>
    <xf numFmtId="0" fontId="2" fillId="0" borderId="0" xfId="0" applyFont="1" applyFill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 3 Доходы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zoomScale="110" zoomScaleNormal="110" zoomScalePageLayoutView="0" workbookViewId="0" topLeftCell="A32">
      <selection activeCell="D51" sqref="D51"/>
    </sheetView>
  </sheetViews>
  <sheetFormatPr defaultColWidth="9.140625" defaultRowHeight="12.75"/>
  <cols>
    <col min="1" max="1" width="4.00390625" style="1" customWidth="1"/>
    <col min="2" max="2" width="10.421875" style="1" customWidth="1"/>
    <col min="3" max="3" width="57.421875" style="1" customWidth="1"/>
    <col min="4" max="4" width="13.7109375" style="1" customWidth="1"/>
    <col min="5" max="5" width="11.00390625" style="1" customWidth="1"/>
    <col min="6" max="6" width="12.140625" style="1" customWidth="1"/>
    <col min="7" max="16384" width="9.140625" style="1" customWidth="1"/>
  </cols>
  <sheetData>
    <row r="1" spans="2:4" ht="15">
      <c r="B1" s="2"/>
      <c r="D1" s="3" t="s">
        <v>59</v>
      </c>
    </row>
    <row r="2" spans="2:4" s="4" customFormat="1" ht="15.75">
      <c r="B2" s="5"/>
      <c r="D2" s="8" t="s">
        <v>49</v>
      </c>
    </row>
    <row r="3" spans="2:4" s="4" customFormat="1" ht="15.75">
      <c r="B3" s="5"/>
      <c r="D3" s="8" t="s">
        <v>0</v>
      </c>
    </row>
    <row r="4" spans="2:4" s="4" customFormat="1" ht="15.75">
      <c r="B4" s="5"/>
      <c r="D4" s="8" t="s">
        <v>1</v>
      </c>
    </row>
    <row r="5" s="4" customFormat="1" ht="17.25" customHeight="1">
      <c r="D5" s="3" t="s">
        <v>48</v>
      </c>
    </row>
    <row r="6" ht="3" customHeight="1">
      <c r="D6" s="6"/>
    </row>
    <row r="7" spans="1:4" ht="15">
      <c r="A7" s="26" t="s">
        <v>75</v>
      </c>
      <c r="B7" s="26"/>
      <c r="C7" s="26"/>
      <c r="D7" s="26"/>
    </row>
    <row r="8" spans="1:4" ht="15">
      <c r="A8" s="26" t="s">
        <v>44</v>
      </c>
      <c r="B8" s="26"/>
      <c r="C8" s="26"/>
      <c r="D8" s="26"/>
    </row>
    <row r="9" spans="1:6" ht="15" customHeight="1">
      <c r="A9" s="26" t="s">
        <v>58</v>
      </c>
      <c r="B9" s="26"/>
      <c r="C9" s="26"/>
      <c r="D9" s="26"/>
      <c r="F9" s="7" t="s">
        <v>2</v>
      </c>
    </row>
    <row r="10" spans="1:6" ht="56.25" customHeight="1">
      <c r="A10" s="24" t="s">
        <v>3</v>
      </c>
      <c r="B10" s="24" t="s">
        <v>4</v>
      </c>
      <c r="C10" s="24" t="s">
        <v>5</v>
      </c>
      <c r="D10" s="24" t="s">
        <v>76</v>
      </c>
      <c r="E10" s="24" t="s">
        <v>77</v>
      </c>
      <c r="F10" s="24" t="s">
        <v>46</v>
      </c>
    </row>
    <row r="11" spans="1:6" ht="15.75">
      <c r="A11" s="15"/>
      <c r="B11" s="16"/>
      <c r="C11" s="17" t="s">
        <v>6</v>
      </c>
      <c r="D11" s="18">
        <f>D13+D23+D25+D27+D30+D34+D36+D41+D39</f>
        <v>115843.50000000001</v>
      </c>
      <c r="E11" s="18">
        <f>E13+E23+E25+E27+E30+E34+E36+E41+E39</f>
        <v>108547.29999999999</v>
      </c>
      <c r="F11" s="9">
        <f aca="true" t="shared" si="0" ref="F11:F42">E11*100/D11</f>
        <v>93.70167510477495</v>
      </c>
    </row>
    <row r="12" spans="1:6" ht="15.75">
      <c r="A12" s="15"/>
      <c r="B12" s="19"/>
      <c r="C12" s="16" t="s">
        <v>71</v>
      </c>
      <c r="D12" s="15"/>
      <c r="E12" s="9"/>
      <c r="F12" s="9"/>
    </row>
    <row r="13" spans="1:6" ht="15.75">
      <c r="A13" s="15">
        <v>1</v>
      </c>
      <c r="B13" s="20" t="s">
        <v>7</v>
      </c>
      <c r="C13" s="17" t="s">
        <v>8</v>
      </c>
      <c r="D13" s="18">
        <f>D14+D15+D16+D17+D20+D22+D21</f>
        <v>17242</v>
      </c>
      <c r="E13" s="9">
        <f>E14+E15+E16+E17+E20+E22+E21</f>
        <v>14982.1</v>
      </c>
      <c r="F13" s="9">
        <f t="shared" si="0"/>
        <v>86.89305185013339</v>
      </c>
    </row>
    <row r="14" spans="1:6" ht="32.25" customHeight="1">
      <c r="A14" s="15"/>
      <c r="B14" s="20" t="s">
        <v>9</v>
      </c>
      <c r="C14" s="21" t="s">
        <v>62</v>
      </c>
      <c r="D14" s="18">
        <f>1080+13</f>
        <v>1093</v>
      </c>
      <c r="E14" s="9">
        <v>1091.6</v>
      </c>
      <c r="F14" s="9">
        <f t="shared" si="0"/>
        <v>99.871912168344</v>
      </c>
    </row>
    <row r="15" spans="1:6" ht="35.25" customHeight="1">
      <c r="A15" s="15"/>
      <c r="B15" s="20" t="s">
        <v>10</v>
      </c>
      <c r="C15" s="21" t="s">
        <v>63</v>
      </c>
      <c r="D15" s="18">
        <f>220-40-40-6</f>
        <v>134</v>
      </c>
      <c r="E15" s="9">
        <v>133.5</v>
      </c>
      <c r="F15" s="9">
        <f t="shared" si="0"/>
        <v>99.6268656716418</v>
      </c>
    </row>
    <row r="16" spans="1:6" ht="27.75" customHeight="1">
      <c r="A16" s="15"/>
      <c r="B16" s="20" t="s">
        <v>11</v>
      </c>
      <c r="C16" s="21" t="s">
        <v>12</v>
      </c>
      <c r="D16" s="18">
        <f>7277-27-100</f>
        <v>7150</v>
      </c>
      <c r="E16" s="9">
        <v>7133.5</v>
      </c>
      <c r="F16" s="9">
        <f t="shared" si="0"/>
        <v>99.76923076923077</v>
      </c>
    </row>
    <row r="17" spans="1:6" ht="47.25" customHeight="1">
      <c r="A17" s="15"/>
      <c r="B17" s="20" t="s">
        <v>53</v>
      </c>
      <c r="C17" s="21" t="s">
        <v>54</v>
      </c>
      <c r="D17" s="18">
        <v>438</v>
      </c>
      <c r="E17" s="9">
        <v>438</v>
      </c>
      <c r="F17" s="9">
        <f t="shared" si="0"/>
        <v>100</v>
      </c>
    </row>
    <row r="18" spans="1:6" ht="15.75" hidden="1">
      <c r="A18" s="15"/>
      <c r="B18" s="20" t="s">
        <v>13</v>
      </c>
      <c r="C18" s="21" t="s">
        <v>45</v>
      </c>
      <c r="D18" s="18"/>
      <c r="E18" s="9">
        <v>0</v>
      </c>
      <c r="F18" s="9" t="e">
        <f t="shared" si="0"/>
        <v>#DIV/0!</v>
      </c>
    </row>
    <row r="19" spans="1:6" ht="31.5" hidden="1">
      <c r="A19" s="15"/>
      <c r="B19" s="20" t="s">
        <v>14</v>
      </c>
      <c r="C19" s="17" t="s">
        <v>72</v>
      </c>
      <c r="D19" s="18"/>
      <c r="E19" s="9"/>
      <c r="F19" s="9" t="e">
        <f t="shared" si="0"/>
        <v>#DIV/0!</v>
      </c>
    </row>
    <row r="20" spans="1:6" ht="15.75">
      <c r="A20" s="15"/>
      <c r="B20" s="20" t="s">
        <v>14</v>
      </c>
      <c r="C20" s="21" t="s">
        <v>15</v>
      </c>
      <c r="D20" s="18">
        <f>300+1200-1000+1400+100</f>
        <v>2000</v>
      </c>
      <c r="E20" s="9">
        <v>0</v>
      </c>
      <c r="F20" s="9">
        <f t="shared" si="0"/>
        <v>0</v>
      </c>
    </row>
    <row r="21" spans="1:6" ht="15.75" hidden="1">
      <c r="A21" s="15"/>
      <c r="B21" s="20" t="s">
        <v>13</v>
      </c>
      <c r="C21" s="21" t="s">
        <v>74</v>
      </c>
      <c r="D21" s="18">
        <v>0</v>
      </c>
      <c r="E21" s="9"/>
      <c r="F21" s="9" t="e">
        <f t="shared" si="0"/>
        <v>#DIV/0!</v>
      </c>
    </row>
    <row r="22" spans="1:6" ht="15.75">
      <c r="A22" s="15"/>
      <c r="B22" s="20" t="s">
        <v>50</v>
      </c>
      <c r="C22" s="17" t="s">
        <v>16</v>
      </c>
      <c r="D22" s="18">
        <f>5035+1000+70+30+150+136+6</f>
        <v>6427</v>
      </c>
      <c r="E22" s="9">
        <v>6185.5</v>
      </c>
      <c r="F22" s="9">
        <f t="shared" si="0"/>
        <v>96.24241481250972</v>
      </c>
    </row>
    <row r="23" spans="1:6" ht="18" customHeight="1">
      <c r="A23" s="15">
        <v>2</v>
      </c>
      <c r="B23" s="20" t="s">
        <v>17</v>
      </c>
      <c r="C23" s="17" t="s">
        <v>18</v>
      </c>
      <c r="D23" s="18">
        <f>D24</f>
        <v>736</v>
      </c>
      <c r="E23" s="18">
        <f>E24</f>
        <v>736</v>
      </c>
      <c r="F23" s="9">
        <f t="shared" si="0"/>
        <v>100</v>
      </c>
    </row>
    <row r="24" spans="1:6" ht="25.5" customHeight="1">
      <c r="A24" s="15"/>
      <c r="B24" s="20" t="s">
        <v>19</v>
      </c>
      <c r="C24" s="17" t="s">
        <v>64</v>
      </c>
      <c r="D24" s="18">
        <f>647+89</f>
        <v>736</v>
      </c>
      <c r="E24" s="9">
        <v>736</v>
      </c>
      <c r="F24" s="9">
        <f t="shared" si="0"/>
        <v>100</v>
      </c>
    </row>
    <row r="25" spans="1:6" ht="36" customHeight="1">
      <c r="A25" s="15">
        <v>3</v>
      </c>
      <c r="B25" s="20" t="s">
        <v>20</v>
      </c>
      <c r="C25" s="17" t="s">
        <v>21</v>
      </c>
      <c r="D25" s="18">
        <f>D26</f>
        <v>54.5</v>
      </c>
      <c r="E25" s="18">
        <f>E26</f>
        <v>54.4</v>
      </c>
      <c r="F25" s="9">
        <f t="shared" si="0"/>
        <v>99.81651376146789</v>
      </c>
    </row>
    <row r="26" spans="1:6" ht="49.5" customHeight="1">
      <c r="A26" s="15"/>
      <c r="B26" s="20" t="s">
        <v>22</v>
      </c>
      <c r="C26" s="17" t="s">
        <v>78</v>
      </c>
      <c r="D26" s="18">
        <f>320-220-40-5.5</f>
        <v>54.5</v>
      </c>
      <c r="E26" s="9">
        <v>54.4</v>
      </c>
      <c r="F26" s="9">
        <f t="shared" si="0"/>
        <v>99.81651376146789</v>
      </c>
    </row>
    <row r="27" spans="1:6" ht="21" customHeight="1">
      <c r="A27" s="15">
        <v>4</v>
      </c>
      <c r="B27" s="20" t="s">
        <v>23</v>
      </c>
      <c r="C27" s="17" t="s">
        <v>24</v>
      </c>
      <c r="D27" s="18">
        <f>D28+D29</f>
        <v>31082.3</v>
      </c>
      <c r="E27" s="18">
        <f>E28+E29</f>
        <v>28168</v>
      </c>
      <c r="F27" s="9">
        <f t="shared" si="0"/>
        <v>90.62392422697162</v>
      </c>
    </row>
    <row r="28" spans="1:6" ht="15.75">
      <c r="A28" s="15"/>
      <c r="B28" s="20" t="s">
        <v>55</v>
      </c>
      <c r="C28" s="17" t="s">
        <v>61</v>
      </c>
      <c r="D28" s="18">
        <f>11493-2000+2000+14727.5+2500+2358</f>
        <v>31078.5</v>
      </c>
      <c r="E28" s="9">
        <v>28164.2</v>
      </c>
      <c r="F28" s="9">
        <f t="shared" si="0"/>
        <v>90.62277780459159</v>
      </c>
    </row>
    <row r="29" spans="1:6" ht="15.75">
      <c r="A29" s="15"/>
      <c r="B29" s="20" t="s">
        <v>73</v>
      </c>
      <c r="C29" s="17" t="s">
        <v>79</v>
      </c>
      <c r="D29" s="18">
        <v>3.8</v>
      </c>
      <c r="E29" s="9">
        <v>3.8</v>
      </c>
      <c r="F29" s="9">
        <f t="shared" si="0"/>
        <v>100</v>
      </c>
    </row>
    <row r="30" spans="1:6" ht="19.5" customHeight="1">
      <c r="A30" s="15">
        <v>5</v>
      </c>
      <c r="B30" s="20" t="s">
        <v>25</v>
      </c>
      <c r="C30" s="17" t="s">
        <v>26</v>
      </c>
      <c r="D30" s="18">
        <f>D31+D33+D32</f>
        <v>37834.4</v>
      </c>
      <c r="E30" s="18">
        <f>E31+E33+E32</f>
        <v>36487.00000000001</v>
      </c>
      <c r="F30" s="9">
        <f t="shared" si="0"/>
        <v>96.43869071532787</v>
      </c>
    </row>
    <row r="31" spans="1:6" ht="15.75">
      <c r="A31" s="15"/>
      <c r="B31" s="20" t="s">
        <v>27</v>
      </c>
      <c r="C31" s="17" t="s">
        <v>28</v>
      </c>
      <c r="D31" s="18">
        <f>50-30-2.1</f>
        <v>17.9</v>
      </c>
      <c r="E31" s="9">
        <v>17.8</v>
      </c>
      <c r="F31" s="9">
        <f t="shared" si="0"/>
        <v>99.44134078212291</v>
      </c>
    </row>
    <row r="32" spans="1:6" ht="15.75">
      <c r="A32" s="15"/>
      <c r="B32" s="20" t="s">
        <v>29</v>
      </c>
      <c r="C32" s="17" t="s">
        <v>30</v>
      </c>
      <c r="D32" s="18">
        <f>1152+200+100+130+25.6</f>
        <v>1607.6</v>
      </c>
      <c r="E32" s="9">
        <v>1605.3</v>
      </c>
      <c r="F32" s="9">
        <f t="shared" si="0"/>
        <v>99.85692958447376</v>
      </c>
    </row>
    <row r="33" spans="1:6" ht="15.75">
      <c r="A33" s="15"/>
      <c r="B33" s="20" t="s">
        <v>31</v>
      </c>
      <c r="C33" s="17" t="s">
        <v>32</v>
      </c>
      <c r="D33" s="25">
        <f>42052.8-8.4-5699.9+340-39-240+350-546.6</f>
        <v>36208.9</v>
      </c>
      <c r="E33" s="9">
        <v>34863.9</v>
      </c>
      <c r="F33" s="9">
        <f t="shared" si="0"/>
        <v>96.28544363402368</v>
      </c>
    </row>
    <row r="34" spans="1:6" ht="16.5" customHeight="1">
      <c r="A34" s="15">
        <v>6</v>
      </c>
      <c r="B34" s="20" t="s">
        <v>33</v>
      </c>
      <c r="C34" s="17" t="s">
        <v>34</v>
      </c>
      <c r="D34" s="18">
        <f>D35</f>
        <v>20</v>
      </c>
      <c r="E34" s="18">
        <f>E35</f>
        <v>19.7</v>
      </c>
      <c r="F34" s="9">
        <f t="shared" si="0"/>
        <v>98.5</v>
      </c>
    </row>
    <row r="35" spans="1:6" ht="19.5" customHeight="1">
      <c r="A35" s="15"/>
      <c r="B35" s="20" t="s">
        <v>35</v>
      </c>
      <c r="C35" s="17" t="s">
        <v>65</v>
      </c>
      <c r="D35" s="18">
        <f>170-120-30</f>
        <v>20</v>
      </c>
      <c r="E35" s="9">
        <v>19.7</v>
      </c>
      <c r="F35" s="9">
        <f t="shared" si="0"/>
        <v>98.5</v>
      </c>
    </row>
    <row r="36" spans="1:6" ht="15.75">
      <c r="A36" s="15">
        <v>7</v>
      </c>
      <c r="B36" s="20" t="s">
        <v>36</v>
      </c>
      <c r="C36" s="22" t="s">
        <v>56</v>
      </c>
      <c r="D36" s="18">
        <f>D37+D38</f>
        <v>26411.6</v>
      </c>
      <c r="E36" s="18">
        <f>E37+E38</f>
        <v>26047.7</v>
      </c>
      <c r="F36" s="9">
        <f>E36*100/D36</f>
        <v>98.622196307683</v>
      </c>
    </row>
    <row r="37" spans="1:6" ht="20.25" customHeight="1">
      <c r="A37" s="15"/>
      <c r="B37" s="20" t="s">
        <v>37</v>
      </c>
      <c r="C37" s="17" t="s">
        <v>38</v>
      </c>
      <c r="D37" s="18">
        <f>25770-1000+1732-300+170-438.4-865</f>
        <v>25068.6</v>
      </c>
      <c r="E37" s="9">
        <v>24717.2</v>
      </c>
      <c r="F37" s="9">
        <f t="shared" si="0"/>
        <v>98.5982464118459</v>
      </c>
    </row>
    <row r="38" spans="1:6" ht="17.25" customHeight="1">
      <c r="A38" s="15"/>
      <c r="B38" s="20" t="s">
        <v>51</v>
      </c>
      <c r="C38" s="17" t="s">
        <v>66</v>
      </c>
      <c r="D38" s="18">
        <f>1356-13</f>
        <v>1343</v>
      </c>
      <c r="E38" s="9">
        <v>1330.5</v>
      </c>
      <c r="F38" s="9">
        <f t="shared" si="0"/>
        <v>99.06924795234549</v>
      </c>
    </row>
    <row r="39" spans="1:6" ht="19.5" customHeight="1">
      <c r="A39" s="15">
        <v>8</v>
      </c>
      <c r="B39" s="20" t="s">
        <v>39</v>
      </c>
      <c r="C39" s="17" t="s">
        <v>40</v>
      </c>
      <c r="D39" s="18">
        <f>D40</f>
        <v>321.7</v>
      </c>
      <c r="E39" s="18">
        <f>E40</f>
        <v>321.7</v>
      </c>
      <c r="F39" s="9">
        <f t="shared" si="0"/>
        <v>100</v>
      </c>
    </row>
    <row r="40" spans="1:6" ht="15.75">
      <c r="A40" s="15"/>
      <c r="B40" s="23" t="s">
        <v>41</v>
      </c>
      <c r="C40" s="17" t="s">
        <v>47</v>
      </c>
      <c r="D40" s="18">
        <f>305.3+16.4</f>
        <v>321.7</v>
      </c>
      <c r="E40" s="9">
        <v>321.7</v>
      </c>
      <c r="F40" s="9">
        <f t="shared" si="0"/>
        <v>100</v>
      </c>
    </row>
    <row r="41" spans="1:6" ht="15.75">
      <c r="A41" s="15">
        <v>9</v>
      </c>
      <c r="B41" s="20" t="s">
        <v>60</v>
      </c>
      <c r="C41" s="17" t="s">
        <v>57</v>
      </c>
      <c r="D41" s="18">
        <f>D42</f>
        <v>2141</v>
      </c>
      <c r="E41" s="18">
        <f>E42</f>
        <v>1730.7</v>
      </c>
      <c r="F41" s="9">
        <f t="shared" si="0"/>
        <v>80.83605791686128</v>
      </c>
    </row>
    <row r="42" spans="1:6" ht="15.75">
      <c r="A42" s="15"/>
      <c r="B42" s="20" t="s">
        <v>52</v>
      </c>
      <c r="C42" s="17" t="s">
        <v>67</v>
      </c>
      <c r="D42" s="18">
        <f>1238+4000-3700+210+380+13</f>
        <v>2141</v>
      </c>
      <c r="E42" s="9">
        <v>1730.7</v>
      </c>
      <c r="F42" s="9">
        <f t="shared" si="0"/>
        <v>80.83605791686128</v>
      </c>
    </row>
    <row r="43" spans="1:6" ht="15.75">
      <c r="A43" s="14"/>
      <c r="B43" s="14"/>
      <c r="C43" s="14"/>
      <c r="D43" s="10"/>
      <c r="F43" s="13"/>
    </row>
    <row r="44" spans="1:6" ht="15.75">
      <c r="A44" s="10"/>
      <c r="B44" s="8" t="s">
        <v>42</v>
      </c>
      <c r="C44" s="8"/>
      <c r="D44" s="8"/>
      <c r="F44" s="13"/>
    </row>
    <row r="45" spans="1:4" ht="15.75">
      <c r="A45" s="10"/>
      <c r="B45" s="8" t="s">
        <v>68</v>
      </c>
      <c r="C45" s="8"/>
      <c r="D45" s="8"/>
    </row>
    <row r="46" spans="1:4" ht="15.75">
      <c r="A46" s="10"/>
      <c r="B46" s="8" t="s">
        <v>69</v>
      </c>
      <c r="C46" s="8"/>
      <c r="D46" s="8"/>
    </row>
    <row r="47" spans="1:6" ht="14.25" customHeight="1">
      <c r="A47" s="10"/>
      <c r="B47" s="8" t="s">
        <v>70</v>
      </c>
      <c r="C47" s="11"/>
      <c r="D47" s="12"/>
      <c r="F47" s="1" t="s">
        <v>43</v>
      </c>
    </row>
    <row r="48" spans="1:4" ht="15.75" hidden="1">
      <c r="A48" s="14"/>
      <c r="B48" s="14"/>
      <c r="C48" s="14"/>
      <c r="D48" s="10"/>
    </row>
  </sheetData>
  <sheetProtection/>
  <mergeCells count="3">
    <mergeCell ref="A7:D7"/>
    <mergeCell ref="A8:D8"/>
    <mergeCell ref="A9:D9"/>
  </mergeCells>
  <printOptions/>
  <pageMargins left="0.5905511811023623" right="0.1968503937007874" top="0.5905511811023623" bottom="0.3937007874015748" header="0.5118110236220472" footer="0.5118110236220472"/>
  <pageSetup horizontalDpi="600" verticalDpi="600" orientation="portrait" paperSize="9" scale="82" r:id="rId1"/>
  <rowBreaks count="1" manualBreakCount="1">
    <brk id="4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2022-02-10T11:13:42Z</cp:lastPrinted>
  <dcterms:created xsi:type="dcterms:W3CDTF">1996-10-08T23:32:33Z</dcterms:created>
  <dcterms:modified xsi:type="dcterms:W3CDTF">2022-04-05T11:08:49Z</dcterms:modified>
  <cp:category/>
  <cp:version/>
  <cp:contentType/>
  <cp:contentStatus/>
</cp:coreProperties>
</file>