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'Лист2'!$A$1:$H$127</definedName>
  </definedNames>
  <calcPr fullCalcOnLoad="1"/>
</workbook>
</file>

<file path=xl/sharedStrings.xml><?xml version="1.0" encoding="utf-8"?>
<sst xmlns="http://schemas.openxmlformats.org/spreadsheetml/2006/main" count="461" uniqueCount="136">
  <si>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</si>
  <si>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</si>
  <si>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</si>
  <si>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</si>
  <si>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</si>
  <si>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</si>
  <si>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</si>
  <si>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</si>
  <si>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</si>
  <si>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</si>
  <si>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</si>
  <si>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</si>
  <si>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</si>
  <si>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</si>
  <si>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</si>
  <si>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</si>
  <si>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</si>
  <si>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</si>
  <si>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</si>
  <si>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</si>
  <si>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</si>
  <si>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</si>
  <si>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</si>
  <si>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</si>
  <si>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</si>
  <si>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</si>
  <si>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</si>
  <si>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</si>
  <si>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</si>
  <si>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</si>
  <si>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</si>
  <si>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</si>
  <si>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</si>
  <si>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</si>
  <si>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</si>
  <si>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</si>
  <si>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</si>
  <si>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</si>
  <si>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</si>
  <si>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</si>
  <si>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</si>
  <si>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</si>
  <si>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</si>
  <si>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</si>
  <si>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</si>
  <si>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</si>
  <si>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</si>
  <si>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</si>
  <si>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</si>
  <si>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</si>
  <si>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</si>
  <si>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</si>
  <si>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</si>
  <si>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</si>
  <si>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</si>
  <si>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</si>
  <si>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</si>
  <si>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</si>
  <si>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</si>
  <si>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</si>
  <si>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</si>
  <si>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</si>
  <si>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</si>
  <si>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</si>
  <si>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</si>
  <si>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</si>
  <si>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</si>
  <si>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</si>
  <si>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</si>
  <si>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</si>
  <si>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</si>
  <si>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</si>
  <si>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</si>
  <si>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</si>
  <si>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</si>
  <si>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</si>
  <si>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</si>
  <si>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</si>
  <si>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</si>
  <si>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</si>
  <si>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</si>
  <si>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</si>
  <si>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</si>
  <si>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</si>
  <si>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</si>
  <si>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</si>
  <si>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</si>
  <si>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</si>
  <si>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</si>
  <si>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</si>
  <si>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</si>
  <si>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</si>
  <si>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</si>
  <si>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</si>
  <si>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</si>
  <si>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</si>
  <si>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</si>
  <si>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</si>
  <si>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</si>
  <si>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</si>
  <si>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</si>
  <si>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</t>
  </si>
  <si>
    <t>0200000000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</si>
  <si>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</si>
  <si>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</si>
  <si>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</si>
  <si>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</si>
  <si>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</si>
  <si>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</si>
  <si>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</si>
  <si>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</si>
  <si>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</si>
  <si>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</si>
  <si>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</si>
  <si>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</si>
  <si>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 xml:space="preserve">Калининского района на 2022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</si>
  <si>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2022 год </t>
  </si>
  <si>
    <t>План на 2022 год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</si>
  <si>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</si>
  <si>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</si>
  <si>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Субсидии бюджетам сельских поселений на обеспечение комплексного развития сельских территорий (ремонт тротуаров)</t>
  </si>
  <si>
    <t>01100l5766</t>
  </si>
  <si>
    <t>061F255550</t>
  </si>
  <si>
    <t>01100S2720</t>
  </si>
  <si>
    <t>0210262980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</si>
  <si>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</si>
  <si>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</si>
  <si>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(обустройство обьектами инженерной инфраструктуры под компактную жилищную застройку)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</si>
  <si>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</si>
  <si>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08100S3140</t>
  </si>
  <si>
    <t>04100S0340</t>
  </si>
  <si>
    <t>08100S2640</t>
  </si>
  <si>
    <t xml:space="preserve">от 20.12.2022 г.  № </t>
  </si>
  <si>
    <t xml:space="preserve">Закупка товаров, работ и услуг для обеспечения государственных (муниципальных) нужд </t>
  </si>
  <si>
    <t>0810011019</t>
  </si>
  <si>
    <t>Приложение № 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</si>
</sst>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wrapText="1"/>
    </xf>
    <xf numFmtId="2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right"/>
    </xf>
    <xf numFmtId="2" fontId="10" fillId="33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54" applyFont="1" applyFill="1">
      <alignment/>
      <protection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2" fontId="53" fillId="33" borderId="0" xfId="0" applyNumberFormat="1" applyFont="1" applyFill="1" applyAlignment="1">
      <alignment/>
    </xf>
    <xf numFmtId="0" fontId="51" fillId="0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54" applyFont="1" applyFill="1" applyBorder="1">
      <alignment/>
      <protection/>
    </xf>
    <xf numFmtId="0" fontId="53" fillId="33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6">
      <selection activeCell="N16" sqref="N16"/>
    </sheetView>
  </sheetViews>
  <sheetFormatPr defaultColWidth="9.140625" defaultRowHeight="12.75"/>
  <cols>
    <col min="1" max="1" width="3.140625" style="8" customWidth="1"/>
    <col min="2" max="2" width="61.57421875" style="8" customWidth="1"/>
    <col min="3" max="3" width="6.00390625" style="8" hidden="1" customWidth="1"/>
    <col min="4" max="4" width="5.28125" style="8" hidden="1" customWidth="1"/>
    <col min="5" max="5" width="4.00390625" style="8" hidden="1" customWidth="1"/>
    <col min="6" max="6" width="13.140625" style="16" customWidth="1"/>
    <col min="7" max="7" width="4.7109375" style="8" customWidth="1"/>
    <col min="8" max="8" width="12.57421875" style="8" customWidth="1"/>
    <col min="9" max="9" width="9.57421875" style="43" hidden="1" customWidth="1"/>
    <col min="10" max="10" width="10.7109375" style="49" hidden="1" customWidth="1"/>
    <col min="11" max="11" width="0" style="8" hidden="1" customWidth="1"/>
    <col min="12" max="16384" width="9.140625" style="8" customWidth="1"/>
  </cols>
  <sheetData>
    <row r="1" spans="2:10" s="20" customFormat="1" ht="15">
      <c r="B1" s="21"/>
      <c r="F1" s="22" t="s">
        <v>135</v>
      </c>
      <c r="I1" s="40"/>
      <c r="J1" s="46"/>
    </row>
    <row r="2" spans="2:10" s="20" customFormat="1" ht="15">
      <c r="B2" s="21"/>
      <c r="F2" s="22" t="s">
        <v>74</v>
      </c>
      <c r="I2" s="40"/>
      <c r="J2" s="46"/>
    </row>
    <row r="3" spans="2:10" s="20" customFormat="1" ht="15">
      <c r="B3" s="21"/>
      <c r="F3" s="22" t="s">
        <v>75</v>
      </c>
      <c r="I3" s="40"/>
      <c r="J3" s="46"/>
    </row>
    <row r="4" spans="2:10" s="20" customFormat="1" ht="15">
      <c r="B4" s="21"/>
      <c r="F4" s="22" t="s">
        <v>76</v>
      </c>
      <c r="I4" s="40"/>
      <c r="J4" s="46"/>
    </row>
    <row r="5" spans="2:10" s="20" customFormat="1" ht="15">
      <c r="B5" s="21"/>
      <c r="F5" s="22" t="s">
        <v>132</v>
      </c>
      <c r="I5" s="40"/>
      <c r="J5" s="46"/>
    </row>
    <row r="6" spans="2:10" s="6" customFormat="1" ht="15" customHeight="1">
      <c r="B6" s="10"/>
      <c r="C6" s="11"/>
      <c r="F6" s="12" t="s">
        <v>79</v>
      </c>
      <c r="I6" s="41"/>
      <c r="J6" s="47"/>
    </row>
    <row r="7" spans="2:10" s="7" customFormat="1" ht="13.5">
      <c r="B7" s="13"/>
      <c r="F7" s="14" t="s">
        <v>27</v>
      </c>
      <c r="H7" s="15"/>
      <c r="I7" s="42"/>
      <c r="J7" s="48"/>
    </row>
    <row r="8" spans="2:10" s="7" customFormat="1" ht="13.5">
      <c r="B8" s="13"/>
      <c r="F8" s="14" t="s">
        <v>28</v>
      </c>
      <c r="H8" s="15"/>
      <c r="I8" s="42"/>
      <c r="J8" s="48"/>
    </row>
    <row r="9" spans="2:10" s="7" customFormat="1" ht="13.5">
      <c r="B9" s="13"/>
      <c r="F9" s="14" t="s">
        <v>29</v>
      </c>
      <c r="H9" s="15"/>
      <c r="I9" s="42"/>
      <c r="J9" s="48"/>
    </row>
    <row r="10" spans="6:10" s="7" customFormat="1" ht="13.5">
      <c r="F10" s="14" t="s">
        <v>115</v>
      </c>
      <c r="H10" s="15"/>
      <c r="I10" s="42"/>
      <c r="J10" s="48"/>
    </row>
    <row r="11" ht="7.5" customHeight="1"/>
    <row r="12" ht="24.75" customHeight="1" hidden="1"/>
    <row r="13" spans="2:7" ht="45.75" customHeight="1">
      <c r="B13" s="51" t="s">
        <v>116</v>
      </c>
      <c r="C13" s="52"/>
      <c r="D13" s="52"/>
      <c r="E13" s="52"/>
      <c r="F13" s="52"/>
      <c r="G13" s="52"/>
    </row>
    <row r="14" spans="3:8" ht="12.75" customHeight="1">
      <c r="C14" s="17"/>
      <c r="D14" s="17"/>
      <c r="F14" s="12"/>
      <c r="G14" s="17"/>
      <c r="H14" s="17" t="s">
        <v>0</v>
      </c>
    </row>
    <row r="15" ht="2.25" customHeight="1"/>
    <row r="16" spans="1:8" ht="44.25" customHeight="1">
      <c r="A16" s="37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117</v>
      </c>
    </row>
    <row r="17" spans="1:10" s="4" customFormat="1" ht="48" customHeight="1">
      <c r="A17" s="25">
        <v>1</v>
      </c>
      <c r="B17" s="26" t="s">
        <v>59</v>
      </c>
      <c r="C17" s="25"/>
      <c r="D17" s="27" t="s">
        <v>14</v>
      </c>
      <c r="E17" s="27" t="s">
        <v>17</v>
      </c>
      <c r="F17" s="27"/>
      <c r="G17" s="25"/>
      <c r="H17" s="35">
        <f>H18+H20+H22+H24</f>
        <v>9994.100000000002</v>
      </c>
      <c r="I17" s="44"/>
      <c r="J17" s="49"/>
    </row>
    <row r="18" spans="1:10" s="4" customFormat="1" ht="41.25" hidden="1">
      <c r="A18" s="28"/>
      <c r="B18" s="1" t="s">
        <v>59</v>
      </c>
      <c r="C18" s="2">
        <v>992</v>
      </c>
      <c r="D18" s="2" t="s">
        <v>14</v>
      </c>
      <c r="E18" s="2" t="s">
        <v>17</v>
      </c>
      <c r="F18" s="2" t="s">
        <v>60</v>
      </c>
      <c r="G18" s="2"/>
      <c r="H18" s="34">
        <f>H19</f>
        <v>6876.200000000001</v>
      </c>
      <c r="I18" s="44"/>
      <c r="J18" s="49"/>
    </row>
    <row r="19" spans="1:10" s="4" customFormat="1" ht="27">
      <c r="A19" s="28"/>
      <c r="B19" s="1" t="s">
        <v>100</v>
      </c>
      <c r="C19" s="2">
        <v>992</v>
      </c>
      <c r="D19" s="2" t="s">
        <v>14</v>
      </c>
      <c r="E19" s="2" t="s">
        <v>17</v>
      </c>
      <c r="F19" s="2" t="s">
        <v>60</v>
      </c>
      <c r="G19" s="2" t="s">
        <v>35</v>
      </c>
      <c r="H19" s="34">
        <f>6100-5+322.5-27.4+212.9+108.6+164.6</f>
        <v>6876.200000000001</v>
      </c>
      <c r="I19" s="44"/>
      <c r="J19" s="49"/>
    </row>
    <row r="20" spans="1:10" s="4" customFormat="1" ht="54.75">
      <c r="A20" s="28"/>
      <c r="B20" s="1" t="s">
        <v>105</v>
      </c>
      <c r="C20" s="2">
        <v>992</v>
      </c>
      <c r="D20" s="2" t="s">
        <v>14</v>
      </c>
      <c r="E20" s="2" t="s">
        <v>17</v>
      </c>
      <c r="F20" s="2" t="s">
        <v>106</v>
      </c>
      <c r="G20" s="2"/>
      <c r="H20" s="34">
        <f>H21</f>
        <v>811.4000000000004</v>
      </c>
      <c r="I20" s="44"/>
      <c r="J20" s="49"/>
    </row>
    <row r="21" spans="1:10" s="4" customFormat="1" ht="27">
      <c r="A21" s="28"/>
      <c r="B21" s="1" t="s">
        <v>100</v>
      </c>
      <c r="C21" s="2">
        <v>992</v>
      </c>
      <c r="D21" s="2" t="s">
        <v>14</v>
      </c>
      <c r="E21" s="2" t="s">
        <v>17</v>
      </c>
      <c r="F21" s="2" t="s">
        <v>106</v>
      </c>
      <c r="G21" s="2" t="s">
        <v>35</v>
      </c>
      <c r="H21" s="34">
        <f>1341.3+5+2230.3+27.4-484.6-2143.4-164.6</f>
        <v>811.4000000000004</v>
      </c>
      <c r="I21" s="44"/>
      <c r="J21" s="49"/>
    </row>
    <row r="22" spans="1:10" s="4" customFormat="1" ht="27">
      <c r="A22" s="28"/>
      <c r="B22" s="1" t="s">
        <v>120</v>
      </c>
      <c r="C22" s="2">
        <v>992</v>
      </c>
      <c r="D22" s="2" t="s">
        <v>14</v>
      </c>
      <c r="E22" s="2" t="s">
        <v>17</v>
      </c>
      <c r="F22" s="2" t="s">
        <v>121</v>
      </c>
      <c r="G22" s="2"/>
      <c r="H22" s="34">
        <f>H23</f>
        <v>484.6</v>
      </c>
      <c r="I22" s="44"/>
      <c r="J22" s="49"/>
    </row>
    <row r="23" spans="1:10" s="4" customFormat="1" ht="27">
      <c r="A23" s="28"/>
      <c r="B23" s="1" t="s">
        <v>100</v>
      </c>
      <c r="C23" s="2">
        <v>992</v>
      </c>
      <c r="D23" s="2" t="s">
        <v>14</v>
      </c>
      <c r="E23" s="2" t="s">
        <v>17</v>
      </c>
      <c r="F23" s="2" t="s">
        <v>121</v>
      </c>
      <c r="G23" s="2" t="s">
        <v>35</v>
      </c>
      <c r="H23" s="34">
        <v>484.6</v>
      </c>
      <c r="I23" s="44"/>
      <c r="J23" s="49"/>
    </row>
    <row r="24" spans="1:10" s="4" customFormat="1" ht="27">
      <c r="A24" s="28"/>
      <c r="B24" s="1" t="s">
        <v>120</v>
      </c>
      <c r="C24" s="2"/>
      <c r="D24" s="2"/>
      <c r="E24" s="2"/>
      <c r="F24" s="2" t="s">
        <v>123</v>
      </c>
      <c r="G24" s="2"/>
      <c r="H24" s="34">
        <f>H25</f>
        <v>1821.9</v>
      </c>
      <c r="I24" s="44"/>
      <c r="J24" s="49"/>
    </row>
    <row r="25" spans="1:10" s="4" customFormat="1" ht="27">
      <c r="A25" s="28"/>
      <c r="B25" s="1" t="s">
        <v>100</v>
      </c>
      <c r="C25" s="2"/>
      <c r="D25" s="2"/>
      <c r="E25" s="2"/>
      <c r="F25" s="2" t="s">
        <v>123</v>
      </c>
      <c r="G25" s="2" t="s">
        <v>35</v>
      </c>
      <c r="H25" s="34">
        <f>2143.4-321.5</f>
        <v>1821.9</v>
      </c>
      <c r="I25" s="44"/>
      <c r="J25" s="49"/>
    </row>
    <row r="26" spans="1:10" s="4" customFormat="1" ht="27">
      <c r="A26" s="29">
        <v>2</v>
      </c>
      <c r="B26" s="30" t="s">
        <v>101</v>
      </c>
      <c r="C26" s="27"/>
      <c r="D26" s="27" t="s">
        <v>23</v>
      </c>
      <c r="E26" s="27" t="s">
        <v>10</v>
      </c>
      <c r="F26" s="27" t="s">
        <v>102</v>
      </c>
      <c r="G26" s="27"/>
      <c r="H26" s="36">
        <f>H27+H31+H33+H37+H39+H41+H43</f>
        <v>33888.9</v>
      </c>
      <c r="I26" s="44"/>
      <c r="J26" s="49"/>
    </row>
    <row r="27" spans="1:10" s="4" customFormat="1" ht="54.75">
      <c r="A27" s="28"/>
      <c r="B27" s="5" t="s">
        <v>93</v>
      </c>
      <c r="C27" s="2">
        <v>992</v>
      </c>
      <c r="D27" s="2" t="s">
        <v>23</v>
      </c>
      <c r="E27" s="2" t="s">
        <v>10</v>
      </c>
      <c r="F27" s="2" t="s">
        <v>68</v>
      </c>
      <c r="G27" s="2"/>
      <c r="H27" s="34">
        <f>H28+H29+H30</f>
        <v>14677</v>
      </c>
      <c r="I27" s="44"/>
      <c r="J27" s="49"/>
    </row>
    <row r="28" spans="1:10" s="4" customFormat="1" ht="54.75">
      <c r="A28" s="28"/>
      <c r="B28" s="5" t="s">
        <v>33</v>
      </c>
      <c r="C28" s="2">
        <v>992</v>
      </c>
      <c r="D28" s="2" t="s">
        <v>23</v>
      </c>
      <c r="E28" s="2" t="s">
        <v>10</v>
      </c>
      <c r="F28" s="2" t="s">
        <v>68</v>
      </c>
      <c r="G28" s="2" t="s">
        <v>34</v>
      </c>
      <c r="H28" s="34">
        <f>10553.5+36+170</f>
        <v>10759.5</v>
      </c>
      <c r="I28" s="44">
        <v>170</v>
      </c>
      <c r="J28" s="49"/>
    </row>
    <row r="29" spans="1:10" s="4" customFormat="1" ht="27">
      <c r="A29" s="28"/>
      <c r="B29" s="5" t="s">
        <v>100</v>
      </c>
      <c r="C29" s="2">
        <v>992</v>
      </c>
      <c r="D29" s="2" t="s">
        <v>23</v>
      </c>
      <c r="E29" s="2" t="s">
        <v>10</v>
      </c>
      <c r="F29" s="2" t="s">
        <v>68</v>
      </c>
      <c r="G29" s="2" t="s">
        <v>35</v>
      </c>
      <c r="H29" s="34">
        <f>3982.6-150</f>
        <v>3832.6</v>
      </c>
      <c r="I29" s="44">
        <v>-150</v>
      </c>
      <c r="J29" s="49"/>
    </row>
    <row r="30" spans="1:10" s="4" customFormat="1" ht="21" customHeight="1">
      <c r="A30" s="28"/>
      <c r="B30" s="5" t="s">
        <v>36</v>
      </c>
      <c r="C30" s="2">
        <v>992</v>
      </c>
      <c r="D30" s="2" t="s">
        <v>23</v>
      </c>
      <c r="E30" s="2" t="s">
        <v>10</v>
      </c>
      <c r="F30" s="2" t="s">
        <v>68</v>
      </c>
      <c r="G30" s="2" t="s">
        <v>37</v>
      </c>
      <c r="H30" s="34">
        <f>140.9-36-20</f>
        <v>84.9</v>
      </c>
      <c r="I30" s="44">
        <f>-14.9-5.1</f>
        <v>-20</v>
      </c>
      <c r="J30" s="49"/>
    </row>
    <row r="31" spans="1:10" s="4" customFormat="1" ht="41.25">
      <c r="A31" s="28"/>
      <c r="B31" s="5" t="s">
        <v>94</v>
      </c>
      <c r="C31" s="2"/>
      <c r="D31" s="2" t="s">
        <v>23</v>
      </c>
      <c r="E31" s="2" t="s">
        <v>10</v>
      </c>
      <c r="F31" s="2" t="s">
        <v>124</v>
      </c>
      <c r="G31" s="2"/>
      <c r="H31" s="34">
        <f>H32</f>
        <v>8966.6</v>
      </c>
      <c r="I31" s="44"/>
      <c r="J31" s="49"/>
    </row>
    <row r="32" spans="1:10" s="4" customFormat="1" ht="27">
      <c r="A32" s="28"/>
      <c r="B32" s="5" t="s">
        <v>133</v>
      </c>
      <c r="C32" s="2">
        <v>992</v>
      </c>
      <c r="D32" s="2" t="s">
        <v>23</v>
      </c>
      <c r="E32" s="2" t="s">
        <v>10</v>
      </c>
      <c r="F32" s="2" t="s">
        <v>124</v>
      </c>
      <c r="G32" s="2" t="s">
        <v>35</v>
      </c>
      <c r="H32" s="34">
        <f>1000+7966.6</f>
        <v>8966.6</v>
      </c>
      <c r="I32" s="44"/>
      <c r="J32" s="49"/>
    </row>
    <row r="33" spans="1:10" s="4" customFormat="1" ht="54.75">
      <c r="A33" s="28"/>
      <c r="B33" s="5" t="s">
        <v>95</v>
      </c>
      <c r="C33" s="2">
        <v>992</v>
      </c>
      <c r="D33" s="2" t="s">
        <v>23</v>
      </c>
      <c r="E33" s="2" t="s">
        <v>10</v>
      </c>
      <c r="F33" s="2" t="s">
        <v>69</v>
      </c>
      <c r="G33" s="2"/>
      <c r="H33" s="34">
        <f>H34+H35+H36</f>
        <v>5478</v>
      </c>
      <c r="I33" s="44"/>
      <c r="J33" s="49"/>
    </row>
    <row r="34" spans="1:10" s="4" customFormat="1" ht="63" customHeight="1">
      <c r="A34" s="28"/>
      <c r="B34" s="5" t="s">
        <v>33</v>
      </c>
      <c r="C34" s="2">
        <v>992</v>
      </c>
      <c r="D34" s="2" t="s">
        <v>23</v>
      </c>
      <c r="E34" s="2" t="s">
        <v>10</v>
      </c>
      <c r="F34" s="2" t="s">
        <v>69</v>
      </c>
      <c r="G34" s="2" t="s">
        <v>34</v>
      </c>
      <c r="H34" s="34">
        <f>4784.4-74.4-60-100</f>
        <v>4550</v>
      </c>
      <c r="I34" s="44">
        <v>-100</v>
      </c>
      <c r="J34" s="49"/>
    </row>
    <row r="35" spans="1:10" s="4" customFormat="1" ht="39" customHeight="1">
      <c r="A35" s="28"/>
      <c r="B35" s="5" t="s">
        <v>100</v>
      </c>
      <c r="C35" s="2">
        <v>992</v>
      </c>
      <c r="D35" s="2" t="s">
        <v>23</v>
      </c>
      <c r="E35" s="2" t="s">
        <v>10</v>
      </c>
      <c r="F35" s="2" t="s">
        <v>69</v>
      </c>
      <c r="G35" s="2" t="s">
        <v>35</v>
      </c>
      <c r="H35" s="34">
        <f>823.6+90.4+60-46</f>
        <v>928</v>
      </c>
      <c r="I35" s="44">
        <v>-46</v>
      </c>
      <c r="J35" s="49"/>
    </row>
    <row r="36" spans="1:10" s="4" customFormat="1" ht="24" customHeight="1">
      <c r="A36" s="28"/>
      <c r="B36" s="1" t="s">
        <v>36</v>
      </c>
      <c r="C36" s="2">
        <v>992</v>
      </c>
      <c r="D36" s="2" t="s">
        <v>23</v>
      </c>
      <c r="E36" s="2" t="s">
        <v>10</v>
      </c>
      <c r="F36" s="2" t="s">
        <v>69</v>
      </c>
      <c r="G36" s="2" t="s">
        <v>37</v>
      </c>
      <c r="H36" s="34">
        <f>20-16-4</f>
        <v>0</v>
      </c>
      <c r="I36" s="44">
        <v>-4</v>
      </c>
      <c r="J36" s="49"/>
    </row>
    <row r="37" spans="1:10" s="4" customFormat="1" ht="51.75" customHeight="1">
      <c r="A37" s="28"/>
      <c r="B37" s="5" t="s">
        <v>96</v>
      </c>
      <c r="C37" s="2"/>
      <c r="D37" s="2" t="s">
        <v>23</v>
      </c>
      <c r="E37" s="2" t="s">
        <v>10</v>
      </c>
      <c r="F37" s="2" t="s">
        <v>89</v>
      </c>
      <c r="G37" s="2"/>
      <c r="H37" s="34">
        <f>H38</f>
        <v>20</v>
      </c>
      <c r="I37" s="44"/>
      <c r="J37" s="49"/>
    </row>
    <row r="38" spans="1:10" s="4" customFormat="1" ht="27">
      <c r="A38" s="28"/>
      <c r="B38" s="5" t="s">
        <v>100</v>
      </c>
      <c r="C38" s="2"/>
      <c r="D38" s="2" t="s">
        <v>23</v>
      </c>
      <c r="E38" s="2" t="s">
        <v>10</v>
      </c>
      <c r="F38" s="2" t="s">
        <v>89</v>
      </c>
      <c r="G38" s="2" t="s">
        <v>35</v>
      </c>
      <c r="H38" s="34">
        <v>20</v>
      </c>
      <c r="I38" s="44"/>
      <c r="J38" s="49"/>
    </row>
    <row r="39" spans="1:10" s="4" customFormat="1" ht="41.25">
      <c r="A39" s="28"/>
      <c r="B39" s="5" t="s">
        <v>99</v>
      </c>
      <c r="C39" s="2">
        <v>992</v>
      </c>
      <c r="D39" s="2" t="s">
        <v>23</v>
      </c>
      <c r="E39" s="2" t="s">
        <v>10</v>
      </c>
      <c r="F39" s="2" t="s">
        <v>70</v>
      </c>
      <c r="G39" s="2"/>
      <c r="H39" s="34">
        <f>H40</f>
        <v>3680</v>
      </c>
      <c r="I39" s="44"/>
      <c r="J39" s="49"/>
    </row>
    <row r="40" spans="1:10" s="4" customFormat="1" ht="27">
      <c r="A40" s="28"/>
      <c r="B40" s="5" t="s">
        <v>47</v>
      </c>
      <c r="C40" s="2">
        <v>992</v>
      </c>
      <c r="D40" s="2" t="s">
        <v>23</v>
      </c>
      <c r="E40" s="2" t="s">
        <v>10</v>
      </c>
      <c r="F40" s="2" t="s">
        <v>70</v>
      </c>
      <c r="G40" s="2" t="s">
        <v>42</v>
      </c>
      <c r="H40" s="34">
        <f>3920-240</f>
        <v>3680</v>
      </c>
      <c r="I40" s="44"/>
      <c r="J40" s="49"/>
    </row>
    <row r="41" spans="1:10" s="4" customFormat="1" ht="41.25">
      <c r="A41" s="28"/>
      <c r="B41" s="5" t="s">
        <v>97</v>
      </c>
      <c r="C41" s="2">
        <v>992</v>
      </c>
      <c r="D41" s="2" t="s">
        <v>23</v>
      </c>
      <c r="E41" s="2" t="s">
        <v>10</v>
      </c>
      <c r="F41" s="2" t="s">
        <v>71</v>
      </c>
      <c r="G41" s="2"/>
      <c r="H41" s="34">
        <f>H42</f>
        <v>400</v>
      </c>
      <c r="I41" s="44"/>
      <c r="J41" s="49"/>
    </row>
    <row r="42" spans="1:10" s="4" customFormat="1" ht="27">
      <c r="A42" s="28"/>
      <c r="B42" s="5" t="s">
        <v>100</v>
      </c>
      <c r="C42" s="2">
        <v>992</v>
      </c>
      <c r="D42" s="2" t="s">
        <v>23</v>
      </c>
      <c r="E42" s="2" t="s">
        <v>10</v>
      </c>
      <c r="F42" s="2" t="s">
        <v>71</v>
      </c>
      <c r="G42" s="2" t="s">
        <v>35</v>
      </c>
      <c r="H42" s="34">
        <f>700-300</f>
        <v>400</v>
      </c>
      <c r="I42" s="44"/>
      <c r="J42" s="49"/>
    </row>
    <row r="43" spans="1:10" s="4" customFormat="1" ht="60.75" customHeight="1">
      <c r="A43" s="28"/>
      <c r="B43" s="1" t="s">
        <v>98</v>
      </c>
      <c r="C43" s="2">
        <v>992</v>
      </c>
      <c r="D43" s="2" t="s">
        <v>23</v>
      </c>
      <c r="E43" s="2" t="s">
        <v>14</v>
      </c>
      <c r="F43" s="2" t="s">
        <v>72</v>
      </c>
      <c r="G43" s="2"/>
      <c r="H43" s="34">
        <f>H44</f>
        <v>667.3</v>
      </c>
      <c r="I43" s="44"/>
      <c r="J43" s="49"/>
    </row>
    <row r="44" spans="1:10" s="4" customFormat="1" ht="27">
      <c r="A44" s="28"/>
      <c r="B44" s="5" t="s">
        <v>100</v>
      </c>
      <c r="C44" s="2">
        <v>992</v>
      </c>
      <c r="D44" s="2" t="s">
        <v>23</v>
      </c>
      <c r="E44" s="2" t="s">
        <v>14</v>
      </c>
      <c r="F44" s="2" t="s">
        <v>72</v>
      </c>
      <c r="G44" s="2" t="s">
        <v>35</v>
      </c>
      <c r="H44" s="34">
        <f>380+550-250-12.7</f>
        <v>667.3</v>
      </c>
      <c r="I44" s="44">
        <v>-12.7</v>
      </c>
      <c r="J44" s="49"/>
    </row>
    <row r="45" spans="1:10" s="4" customFormat="1" ht="36" customHeight="1">
      <c r="A45" s="29">
        <v>3</v>
      </c>
      <c r="B45" s="26" t="s">
        <v>88</v>
      </c>
      <c r="C45" s="27"/>
      <c r="D45" s="27" t="s">
        <v>15</v>
      </c>
      <c r="E45" s="27" t="s">
        <v>15</v>
      </c>
      <c r="F45" s="27"/>
      <c r="G45" s="27"/>
      <c r="H45" s="36">
        <f>H46</f>
        <v>170</v>
      </c>
      <c r="I45" s="44"/>
      <c r="J45" s="49"/>
    </row>
    <row r="46" spans="1:10" s="4" customFormat="1" ht="27">
      <c r="A46" s="28"/>
      <c r="B46" s="1" t="s">
        <v>88</v>
      </c>
      <c r="C46" s="2">
        <v>992</v>
      </c>
      <c r="D46" s="2" t="s">
        <v>15</v>
      </c>
      <c r="E46" s="2" t="s">
        <v>15</v>
      </c>
      <c r="F46" s="2" t="s">
        <v>77</v>
      </c>
      <c r="G46" s="2"/>
      <c r="H46" s="34">
        <f>H47</f>
        <v>170</v>
      </c>
      <c r="I46" s="44"/>
      <c r="J46" s="49"/>
    </row>
    <row r="47" spans="1:10" s="4" customFormat="1" ht="27">
      <c r="A47" s="28"/>
      <c r="B47" s="1" t="s">
        <v>100</v>
      </c>
      <c r="C47" s="2">
        <v>992</v>
      </c>
      <c r="D47" s="2" t="s">
        <v>15</v>
      </c>
      <c r="E47" s="2" t="s">
        <v>15</v>
      </c>
      <c r="F47" s="2" t="s">
        <v>77</v>
      </c>
      <c r="G47" s="2" t="s">
        <v>35</v>
      </c>
      <c r="H47" s="34">
        <v>170</v>
      </c>
      <c r="I47" s="44"/>
      <c r="J47" s="49"/>
    </row>
    <row r="48" spans="1:10" s="4" customFormat="1" ht="36" customHeight="1">
      <c r="A48" s="29">
        <v>4</v>
      </c>
      <c r="B48" s="26" t="s">
        <v>91</v>
      </c>
      <c r="C48" s="27"/>
      <c r="D48" s="27" t="s">
        <v>16</v>
      </c>
      <c r="E48" s="27" t="s">
        <v>13</v>
      </c>
      <c r="F48" s="27"/>
      <c r="G48" s="27"/>
      <c r="H48" s="36">
        <f>H49+H53</f>
        <v>64961.1</v>
      </c>
      <c r="I48" s="44"/>
      <c r="J48" s="49"/>
    </row>
    <row r="49" spans="1:10" s="4" customFormat="1" ht="27">
      <c r="A49" s="28"/>
      <c r="B49" s="1" t="s">
        <v>91</v>
      </c>
      <c r="C49" s="2">
        <v>992</v>
      </c>
      <c r="D49" s="2" t="s">
        <v>16</v>
      </c>
      <c r="E49" s="2" t="s">
        <v>13</v>
      </c>
      <c r="F49" s="2" t="s">
        <v>73</v>
      </c>
      <c r="G49" s="2"/>
      <c r="H49" s="34">
        <f>H50+H51+H52</f>
        <v>2432</v>
      </c>
      <c r="I49" s="44"/>
      <c r="J49" s="49"/>
    </row>
    <row r="50" spans="1:10" s="4" customFormat="1" ht="54.75">
      <c r="A50" s="28"/>
      <c r="B50" s="1" t="s">
        <v>33</v>
      </c>
      <c r="C50" s="2"/>
      <c r="D50" s="2"/>
      <c r="E50" s="2"/>
      <c r="F50" s="2" t="s">
        <v>73</v>
      </c>
      <c r="G50" s="2" t="s">
        <v>34</v>
      </c>
      <c r="H50" s="34">
        <f>720+198+74+20+13</f>
        <v>1025</v>
      </c>
      <c r="I50" s="44">
        <v>13</v>
      </c>
      <c r="J50" s="49"/>
    </row>
    <row r="51" spans="1:10" s="4" customFormat="1" ht="27">
      <c r="A51" s="28"/>
      <c r="B51" s="1" t="s">
        <v>100</v>
      </c>
      <c r="C51" s="2"/>
      <c r="D51" s="2"/>
      <c r="E51" s="2"/>
      <c r="F51" s="2" t="s">
        <v>73</v>
      </c>
      <c r="G51" s="2" t="s">
        <v>35</v>
      </c>
      <c r="H51" s="34">
        <f>1420-13</f>
        <v>1407</v>
      </c>
      <c r="I51" s="44">
        <v>-13</v>
      </c>
      <c r="J51" s="49"/>
    </row>
    <row r="52" spans="1:10" s="4" customFormat="1" ht="23.25" customHeight="1" hidden="1">
      <c r="A52" s="28"/>
      <c r="B52" s="1" t="s">
        <v>36</v>
      </c>
      <c r="C52" s="2">
        <v>992</v>
      </c>
      <c r="D52" s="2" t="s">
        <v>16</v>
      </c>
      <c r="E52" s="2" t="s">
        <v>13</v>
      </c>
      <c r="F52" s="2" t="s">
        <v>73</v>
      </c>
      <c r="G52" s="2" t="s">
        <v>37</v>
      </c>
      <c r="H52" s="34">
        <v>0</v>
      </c>
      <c r="I52" s="44"/>
      <c r="J52" s="49"/>
    </row>
    <row r="53" spans="1:10" s="4" customFormat="1" ht="42" customHeight="1">
      <c r="A53" s="28"/>
      <c r="B53" s="1" t="s">
        <v>125</v>
      </c>
      <c r="C53" s="2"/>
      <c r="D53" s="2"/>
      <c r="E53" s="2"/>
      <c r="F53" s="2" t="s">
        <v>130</v>
      </c>
      <c r="G53" s="2"/>
      <c r="H53" s="34">
        <f>H54</f>
        <v>62529.1</v>
      </c>
      <c r="I53" s="44"/>
      <c r="J53" s="49"/>
    </row>
    <row r="54" spans="1:10" s="4" customFormat="1" ht="30" customHeight="1">
      <c r="A54" s="28"/>
      <c r="B54" s="5" t="s">
        <v>100</v>
      </c>
      <c r="C54" s="2"/>
      <c r="D54" s="2"/>
      <c r="E54" s="2"/>
      <c r="F54" s="2" t="s">
        <v>130</v>
      </c>
      <c r="G54" s="2" t="s">
        <v>35</v>
      </c>
      <c r="H54" s="34">
        <f>58444.9+4084.1+0.1</f>
        <v>62529.1</v>
      </c>
      <c r="I54" s="44"/>
      <c r="J54" s="49"/>
    </row>
    <row r="55" spans="1:8" ht="56.25" customHeight="1">
      <c r="A55" s="29">
        <v>5</v>
      </c>
      <c r="B55" s="26" t="s">
        <v>84</v>
      </c>
      <c r="C55" s="27"/>
      <c r="D55" s="27" t="s">
        <v>10</v>
      </c>
      <c r="E55" s="27" t="s">
        <v>12</v>
      </c>
      <c r="F55" s="27"/>
      <c r="G55" s="27"/>
      <c r="H55" s="36">
        <f>H56+H59</f>
        <v>5170</v>
      </c>
    </row>
    <row r="56" spans="1:8" ht="54.75">
      <c r="A56" s="28"/>
      <c r="B56" s="1" t="s">
        <v>84</v>
      </c>
      <c r="C56" s="2">
        <v>992</v>
      </c>
      <c r="D56" s="2" t="s">
        <v>10</v>
      </c>
      <c r="E56" s="2" t="s">
        <v>31</v>
      </c>
      <c r="F56" s="2" t="s">
        <v>57</v>
      </c>
      <c r="G56" s="2"/>
      <c r="H56" s="34">
        <f>H57+H58</f>
        <v>2860</v>
      </c>
    </row>
    <row r="57" spans="1:10" s="4" customFormat="1" ht="33" customHeight="1">
      <c r="A57" s="28"/>
      <c r="B57" s="1" t="s">
        <v>100</v>
      </c>
      <c r="C57" s="2">
        <v>992</v>
      </c>
      <c r="D57" s="2" t="s">
        <v>10</v>
      </c>
      <c r="E57" s="2" t="s">
        <v>31</v>
      </c>
      <c r="F57" s="2" t="s">
        <v>57</v>
      </c>
      <c r="G57" s="2" t="s">
        <v>35</v>
      </c>
      <c r="H57" s="34">
        <f>2161+203.5+126.5</f>
        <v>2491</v>
      </c>
      <c r="I57" s="44"/>
      <c r="J57" s="49"/>
    </row>
    <row r="58" spans="1:10" s="4" customFormat="1" ht="15.75" customHeight="1">
      <c r="A58" s="28"/>
      <c r="B58" s="1" t="s">
        <v>36</v>
      </c>
      <c r="C58" s="2">
        <v>992</v>
      </c>
      <c r="D58" s="2" t="s">
        <v>10</v>
      </c>
      <c r="E58" s="2" t="s">
        <v>31</v>
      </c>
      <c r="F58" s="2" t="s">
        <v>57</v>
      </c>
      <c r="G58" s="2" t="s">
        <v>37</v>
      </c>
      <c r="H58" s="34">
        <f>439-70</f>
        <v>369</v>
      </c>
      <c r="I58" s="44"/>
      <c r="J58" s="49"/>
    </row>
    <row r="59" spans="1:10" s="4" customFormat="1" ht="54.75">
      <c r="A59" s="28"/>
      <c r="B59" s="1" t="s">
        <v>103</v>
      </c>
      <c r="C59" s="2"/>
      <c r="D59" s="2"/>
      <c r="E59" s="2"/>
      <c r="F59" s="2" t="s">
        <v>104</v>
      </c>
      <c r="G59" s="2"/>
      <c r="H59" s="34">
        <f>H60+H61+H62</f>
        <v>2310</v>
      </c>
      <c r="I59" s="44"/>
      <c r="J59" s="49"/>
    </row>
    <row r="60" spans="1:10" s="4" customFormat="1" ht="54.75">
      <c r="A60" s="28"/>
      <c r="B60" s="1" t="s">
        <v>33</v>
      </c>
      <c r="C60" s="2"/>
      <c r="D60" s="2"/>
      <c r="E60" s="2"/>
      <c r="F60" s="2" t="s">
        <v>104</v>
      </c>
      <c r="G60" s="2" t="s">
        <v>34</v>
      </c>
      <c r="H60" s="34">
        <f>1570+475+105+30</f>
        <v>2180</v>
      </c>
      <c r="I60" s="44"/>
      <c r="J60" s="49"/>
    </row>
    <row r="61" spans="1:10" s="4" customFormat="1" ht="27">
      <c r="A61" s="28"/>
      <c r="B61" s="1" t="s">
        <v>100</v>
      </c>
      <c r="C61" s="2">
        <v>992</v>
      </c>
      <c r="D61" s="2" t="s">
        <v>10</v>
      </c>
      <c r="E61" s="2" t="s">
        <v>31</v>
      </c>
      <c r="F61" s="2" t="s">
        <v>104</v>
      </c>
      <c r="G61" s="2" t="s">
        <v>35</v>
      </c>
      <c r="H61" s="34">
        <f>305-105-70</f>
        <v>130</v>
      </c>
      <c r="I61" s="44"/>
      <c r="J61" s="49"/>
    </row>
    <row r="62" spans="1:10" s="4" customFormat="1" ht="24.75" customHeight="1" hidden="1">
      <c r="A62" s="28"/>
      <c r="B62" s="1" t="s">
        <v>36</v>
      </c>
      <c r="C62" s="2">
        <v>992</v>
      </c>
      <c r="D62" s="2" t="s">
        <v>10</v>
      </c>
      <c r="E62" s="2" t="s">
        <v>31</v>
      </c>
      <c r="F62" s="2" t="s">
        <v>104</v>
      </c>
      <c r="G62" s="2" t="s">
        <v>37</v>
      </c>
      <c r="H62" s="34">
        <v>0</v>
      </c>
      <c r="I62" s="44"/>
      <c r="J62" s="49"/>
    </row>
    <row r="63" spans="1:10" s="4" customFormat="1" ht="59.25" customHeight="1">
      <c r="A63" s="29">
        <v>6</v>
      </c>
      <c r="B63" s="26" t="s">
        <v>92</v>
      </c>
      <c r="C63" s="27"/>
      <c r="D63" s="27" t="s">
        <v>20</v>
      </c>
      <c r="E63" s="27" t="s">
        <v>11</v>
      </c>
      <c r="F63" s="27"/>
      <c r="G63" s="27"/>
      <c r="H63" s="36">
        <f>H64</f>
        <v>35766.2</v>
      </c>
      <c r="I63" s="44"/>
      <c r="J63" s="49"/>
    </row>
    <row r="64" spans="1:10" s="4" customFormat="1" ht="54.75" hidden="1">
      <c r="A64" s="28"/>
      <c r="B64" s="1" t="s">
        <v>92</v>
      </c>
      <c r="C64" s="2"/>
      <c r="D64" s="2" t="s">
        <v>20</v>
      </c>
      <c r="E64" s="2" t="s">
        <v>11</v>
      </c>
      <c r="F64" s="2" t="s">
        <v>122</v>
      </c>
      <c r="G64" s="2"/>
      <c r="H64" s="34">
        <f>H65</f>
        <v>35766.2</v>
      </c>
      <c r="I64" s="44"/>
      <c r="J64" s="49"/>
    </row>
    <row r="65" spans="1:10" s="4" customFormat="1" ht="27">
      <c r="A65" s="28"/>
      <c r="B65" s="1" t="s">
        <v>100</v>
      </c>
      <c r="C65" s="2"/>
      <c r="D65" s="2" t="s">
        <v>20</v>
      </c>
      <c r="E65" s="2" t="s">
        <v>11</v>
      </c>
      <c r="F65" s="2" t="s">
        <v>122</v>
      </c>
      <c r="G65" s="2" t="s">
        <v>35</v>
      </c>
      <c r="H65" s="34">
        <v>35766.2</v>
      </c>
      <c r="I65" s="44"/>
      <c r="J65" s="49"/>
    </row>
    <row r="66" spans="1:10" s="4" customFormat="1" ht="54.75">
      <c r="A66" s="29">
        <v>7</v>
      </c>
      <c r="B66" s="26" t="s">
        <v>113</v>
      </c>
      <c r="C66" s="27"/>
      <c r="D66" s="27" t="s">
        <v>20</v>
      </c>
      <c r="E66" s="27" t="s">
        <v>11</v>
      </c>
      <c r="F66" s="27"/>
      <c r="G66" s="27"/>
      <c r="H66" s="36">
        <f>H67</f>
        <v>3.8</v>
      </c>
      <c r="I66" s="44"/>
      <c r="J66" s="49"/>
    </row>
    <row r="67" spans="1:10" s="4" customFormat="1" ht="54.75" hidden="1">
      <c r="A67" s="29"/>
      <c r="B67" s="1" t="s">
        <v>113</v>
      </c>
      <c r="C67" s="27"/>
      <c r="D67" s="2" t="s">
        <v>20</v>
      </c>
      <c r="E67" s="2" t="s">
        <v>11</v>
      </c>
      <c r="F67" s="2" t="s">
        <v>114</v>
      </c>
      <c r="G67" s="27"/>
      <c r="H67" s="34">
        <f>H68</f>
        <v>3.8</v>
      </c>
      <c r="I67" s="44"/>
      <c r="J67" s="49"/>
    </row>
    <row r="68" spans="1:10" s="4" customFormat="1" ht="27">
      <c r="A68" s="28"/>
      <c r="B68" s="1" t="s">
        <v>100</v>
      </c>
      <c r="C68" s="2"/>
      <c r="D68" s="2" t="s">
        <v>20</v>
      </c>
      <c r="E68" s="2" t="s">
        <v>11</v>
      </c>
      <c r="F68" s="2" t="s">
        <v>114</v>
      </c>
      <c r="G68" s="2" t="s">
        <v>35</v>
      </c>
      <c r="H68" s="34">
        <v>3.8</v>
      </c>
      <c r="I68" s="44"/>
      <c r="J68" s="49"/>
    </row>
    <row r="69" spans="1:10" s="4" customFormat="1" ht="41.25">
      <c r="A69" s="28">
        <v>8</v>
      </c>
      <c r="B69" s="26" t="s">
        <v>126</v>
      </c>
      <c r="C69" s="2"/>
      <c r="D69" s="2"/>
      <c r="E69" s="2"/>
      <c r="F69" s="27"/>
      <c r="G69" s="27"/>
      <c r="H69" s="36">
        <f>H70+H72+H74</f>
        <v>9069.1</v>
      </c>
      <c r="I69" s="44"/>
      <c r="J69" s="49"/>
    </row>
    <row r="70" spans="1:10" s="4" customFormat="1" ht="76.5" customHeight="1">
      <c r="A70" s="28"/>
      <c r="B70" s="1" t="s">
        <v>127</v>
      </c>
      <c r="C70" s="2"/>
      <c r="D70" s="2"/>
      <c r="E70" s="2"/>
      <c r="F70" s="2" t="s">
        <v>131</v>
      </c>
      <c r="G70" s="27"/>
      <c r="H70" s="34">
        <f>H71</f>
        <v>8054.4</v>
      </c>
      <c r="I70" s="44"/>
      <c r="J70" s="49"/>
    </row>
    <row r="71" spans="1:10" s="4" customFormat="1" ht="27">
      <c r="A71" s="28"/>
      <c r="B71" s="1" t="s">
        <v>100</v>
      </c>
      <c r="C71" s="2"/>
      <c r="D71" s="2"/>
      <c r="E71" s="2"/>
      <c r="F71" s="2" t="s">
        <v>131</v>
      </c>
      <c r="G71" s="2" t="s">
        <v>35</v>
      </c>
      <c r="H71" s="34">
        <v>8054.4</v>
      </c>
      <c r="I71" s="44"/>
      <c r="J71" s="49"/>
    </row>
    <row r="72" spans="1:10" s="4" customFormat="1" ht="82.5">
      <c r="A72" s="28"/>
      <c r="B72" s="1" t="s">
        <v>128</v>
      </c>
      <c r="C72" s="2"/>
      <c r="D72" s="2"/>
      <c r="E72" s="2"/>
      <c r="F72" s="2" t="s">
        <v>129</v>
      </c>
      <c r="G72" s="2"/>
      <c r="H72" s="34">
        <f>H73</f>
        <v>209.2</v>
      </c>
      <c r="I72" s="44"/>
      <c r="J72" s="49"/>
    </row>
    <row r="73" spans="1:10" s="4" customFormat="1" ht="27">
      <c r="A73" s="28"/>
      <c r="B73" s="1" t="s">
        <v>100</v>
      </c>
      <c r="C73" s="2"/>
      <c r="D73" s="2"/>
      <c r="E73" s="2"/>
      <c r="F73" s="2" t="s">
        <v>129</v>
      </c>
      <c r="G73" s="2" t="s">
        <v>35</v>
      </c>
      <c r="H73" s="34">
        <v>209.2</v>
      </c>
      <c r="I73" s="44"/>
      <c r="J73" s="49"/>
    </row>
    <row r="74" spans="1:10" s="4" customFormat="1" ht="75" customHeight="1">
      <c r="A74" s="28"/>
      <c r="B74" s="1" t="s">
        <v>127</v>
      </c>
      <c r="C74" s="2"/>
      <c r="D74" s="2"/>
      <c r="E74" s="2"/>
      <c r="F74" s="2" t="s">
        <v>134</v>
      </c>
      <c r="G74" s="27"/>
      <c r="H74" s="34">
        <f>H75</f>
        <v>805.5</v>
      </c>
      <c r="I74" s="44"/>
      <c r="J74" s="49"/>
    </row>
    <row r="75" spans="1:10" s="4" customFormat="1" ht="27">
      <c r="A75" s="28"/>
      <c r="B75" s="1" t="s">
        <v>100</v>
      </c>
      <c r="C75" s="2"/>
      <c r="D75" s="2"/>
      <c r="E75" s="2"/>
      <c r="F75" s="2" t="s">
        <v>134</v>
      </c>
      <c r="G75" s="2" t="s">
        <v>35</v>
      </c>
      <c r="H75" s="34">
        <v>805.5</v>
      </c>
      <c r="I75" s="44"/>
      <c r="J75" s="49">
        <v>805.5</v>
      </c>
    </row>
    <row r="76" spans="1:10" s="4" customFormat="1" ht="54.75">
      <c r="A76" s="29">
        <v>9</v>
      </c>
      <c r="B76" s="30" t="s">
        <v>107</v>
      </c>
      <c r="C76" s="27"/>
      <c r="D76" s="27" t="s">
        <v>23</v>
      </c>
      <c r="E76" s="27" t="s">
        <v>10</v>
      </c>
      <c r="F76" s="8"/>
      <c r="G76" s="38"/>
      <c r="H76" s="39">
        <f>H77</f>
        <v>8320</v>
      </c>
      <c r="I76" s="44"/>
      <c r="J76" s="49"/>
    </row>
    <row r="77" spans="1:10" s="4" customFormat="1" ht="69" hidden="1">
      <c r="A77" s="28"/>
      <c r="B77" s="5" t="s">
        <v>108</v>
      </c>
      <c r="C77" s="2"/>
      <c r="D77" s="2" t="s">
        <v>23</v>
      </c>
      <c r="E77" s="2" t="s">
        <v>10</v>
      </c>
      <c r="F77" s="2" t="s">
        <v>109</v>
      </c>
      <c r="G77" s="2"/>
      <c r="H77" s="34">
        <f>H80+H78+H79</f>
        <v>8320</v>
      </c>
      <c r="I77" s="44"/>
      <c r="J77" s="49"/>
    </row>
    <row r="78" spans="1:10" s="4" customFormat="1" ht="54.75">
      <c r="A78" s="29"/>
      <c r="B78" s="1" t="s">
        <v>33</v>
      </c>
      <c r="C78" s="27"/>
      <c r="D78" s="27"/>
      <c r="E78" s="27"/>
      <c r="F78" s="2" t="s">
        <v>109</v>
      </c>
      <c r="G78" s="2" t="s">
        <v>34</v>
      </c>
      <c r="H78" s="34">
        <f>3700+1128.5+1200+150-20-50</f>
        <v>6108.5</v>
      </c>
      <c r="I78" s="44">
        <v>-50</v>
      </c>
      <c r="J78" s="49"/>
    </row>
    <row r="79" spans="1:10" s="4" customFormat="1" ht="27">
      <c r="A79" s="29"/>
      <c r="B79" s="1" t="s">
        <v>100</v>
      </c>
      <c r="C79" s="27"/>
      <c r="D79" s="27"/>
      <c r="E79" s="27"/>
      <c r="F79" s="2" t="s">
        <v>109</v>
      </c>
      <c r="G79" s="2" t="s">
        <v>35</v>
      </c>
      <c r="H79" s="34">
        <f>1471.5+300+500-150+20+50</f>
        <v>2191.5</v>
      </c>
      <c r="I79" s="44">
        <v>50</v>
      </c>
      <c r="J79" s="49"/>
    </row>
    <row r="80" spans="1:10" s="4" customFormat="1" ht="13.5">
      <c r="A80" s="28"/>
      <c r="B80" s="1" t="s">
        <v>36</v>
      </c>
      <c r="C80" s="2"/>
      <c r="D80" s="2" t="s">
        <v>23</v>
      </c>
      <c r="E80" s="2" t="s">
        <v>10</v>
      </c>
      <c r="F80" s="2" t="s">
        <v>109</v>
      </c>
      <c r="G80" s="2" t="s">
        <v>37</v>
      </c>
      <c r="H80" s="34">
        <v>20</v>
      </c>
      <c r="I80" s="44"/>
      <c r="J80" s="49"/>
    </row>
    <row r="81" spans="1:10" s="4" customFormat="1" ht="116.25" customHeight="1">
      <c r="A81" s="28">
        <v>10</v>
      </c>
      <c r="B81" s="26" t="s">
        <v>118</v>
      </c>
      <c r="C81" s="27"/>
      <c r="D81" s="27" t="s">
        <v>20</v>
      </c>
      <c r="E81" s="27" t="s">
        <v>11</v>
      </c>
      <c r="F81" s="27"/>
      <c r="G81" s="27"/>
      <c r="H81" s="36">
        <f>H82</f>
        <v>1</v>
      </c>
      <c r="I81" s="44"/>
      <c r="J81" s="49"/>
    </row>
    <row r="82" spans="1:10" s="4" customFormat="1" ht="99" customHeight="1" hidden="1">
      <c r="A82" s="28"/>
      <c r="B82" s="1" t="s">
        <v>118</v>
      </c>
      <c r="C82" s="27"/>
      <c r="D82" s="2" t="s">
        <v>20</v>
      </c>
      <c r="E82" s="2" t="s">
        <v>11</v>
      </c>
      <c r="F82" s="2" t="s">
        <v>119</v>
      </c>
      <c r="G82" s="27"/>
      <c r="H82" s="34">
        <f>H83</f>
        <v>1</v>
      </c>
      <c r="I82" s="44"/>
      <c r="J82" s="49"/>
    </row>
    <row r="83" spans="1:10" s="4" customFormat="1" ht="27">
      <c r="A83" s="28"/>
      <c r="B83" s="1" t="s">
        <v>100</v>
      </c>
      <c r="C83" s="2"/>
      <c r="D83" s="2" t="s">
        <v>20</v>
      </c>
      <c r="E83" s="2" t="s">
        <v>11</v>
      </c>
      <c r="F83" s="2" t="s">
        <v>119</v>
      </c>
      <c r="G83" s="2" t="s">
        <v>35</v>
      </c>
      <c r="H83" s="34">
        <v>1</v>
      </c>
      <c r="I83" s="44"/>
      <c r="J83" s="49"/>
    </row>
    <row r="84" spans="1:10" s="4" customFormat="1" ht="13.5">
      <c r="A84" s="29">
        <v>11</v>
      </c>
      <c r="B84" s="26" t="s">
        <v>80</v>
      </c>
      <c r="C84" s="27">
        <v>992</v>
      </c>
      <c r="D84" s="27" t="s">
        <v>10</v>
      </c>
      <c r="E84" s="27" t="s">
        <v>13</v>
      </c>
      <c r="F84" s="27" t="s">
        <v>49</v>
      </c>
      <c r="G84" s="27"/>
      <c r="H84" s="36">
        <f>H85</f>
        <v>1218.4</v>
      </c>
      <c r="I84" s="44"/>
      <c r="J84" s="49"/>
    </row>
    <row r="85" spans="1:10" s="4" customFormat="1" ht="54.75">
      <c r="A85" s="28"/>
      <c r="B85" s="1" t="s">
        <v>33</v>
      </c>
      <c r="C85" s="2">
        <v>992</v>
      </c>
      <c r="D85" s="2" t="s">
        <v>10</v>
      </c>
      <c r="E85" s="2" t="s">
        <v>13</v>
      </c>
      <c r="F85" s="2" t="s">
        <v>49</v>
      </c>
      <c r="G85" s="2" t="s">
        <v>34</v>
      </c>
      <c r="H85" s="34">
        <f>1080+190-1.6-50</f>
        <v>1218.4</v>
      </c>
      <c r="I85" s="44">
        <v>-50</v>
      </c>
      <c r="J85" s="49"/>
    </row>
    <row r="86" spans="1:10" s="4" customFormat="1" ht="27">
      <c r="A86" s="29">
        <v>12</v>
      </c>
      <c r="B86" s="26" t="s">
        <v>39</v>
      </c>
      <c r="C86" s="27">
        <v>992</v>
      </c>
      <c r="D86" s="27" t="s">
        <v>10</v>
      </c>
      <c r="E86" s="27" t="s">
        <v>16</v>
      </c>
      <c r="F86" s="27" t="s">
        <v>53</v>
      </c>
      <c r="G86" s="27"/>
      <c r="H86" s="36">
        <f>H87</f>
        <v>600</v>
      </c>
      <c r="I86" s="44"/>
      <c r="J86" s="49"/>
    </row>
    <row r="87" spans="1:10" s="4" customFormat="1" ht="13.5">
      <c r="A87" s="28"/>
      <c r="B87" s="1" t="s">
        <v>36</v>
      </c>
      <c r="C87" s="2">
        <v>992</v>
      </c>
      <c r="D87" s="2" t="s">
        <v>10</v>
      </c>
      <c r="E87" s="2" t="s">
        <v>16</v>
      </c>
      <c r="F87" s="2" t="s">
        <v>53</v>
      </c>
      <c r="G87" s="2" t="s">
        <v>37</v>
      </c>
      <c r="H87" s="34">
        <f>100+500</f>
        <v>600</v>
      </c>
      <c r="I87" s="44">
        <v>500</v>
      </c>
      <c r="J87" s="49"/>
    </row>
    <row r="88" spans="1:10" s="4" customFormat="1" ht="27">
      <c r="A88" s="29">
        <v>13</v>
      </c>
      <c r="B88" s="26" t="s">
        <v>56</v>
      </c>
      <c r="C88" s="27">
        <v>992</v>
      </c>
      <c r="D88" s="27" t="s">
        <v>10</v>
      </c>
      <c r="E88" s="27" t="s">
        <v>31</v>
      </c>
      <c r="F88" s="27" t="s">
        <v>55</v>
      </c>
      <c r="G88" s="27"/>
      <c r="H88" s="36">
        <f>H89</f>
        <v>827</v>
      </c>
      <c r="I88" s="44"/>
      <c r="J88" s="49"/>
    </row>
    <row r="89" spans="1:10" s="4" customFormat="1" ht="27">
      <c r="A89" s="28"/>
      <c r="B89" s="1" t="s">
        <v>100</v>
      </c>
      <c r="C89" s="2">
        <v>992</v>
      </c>
      <c r="D89" s="2" t="s">
        <v>10</v>
      </c>
      <c r="E89" s="2" t="s">
        <v>31</v>
      </c>
      <c r="F89" s="2" t="s">
        <v>55</v>
      </c>
      <c r="G89" s="2" t="s">
        <v>35</v>
      </c>
      <c r="H89" s="34">
        <f>852-15-10</f>
        <v>827</v>
      </c>
      <c r="I89" s="44">
        <v>-10</v>
      </c>
      <c r="J89" s="49"/>
    </row>
    <row r="90" spans="1:10" s="4" customFormat="1" ht="27">
      <c r="A90" s="29">
        <v>14</v>
      </c>
      <c r="B90" s="26" t="s">
        <v>40</v>
      </c>
      <c r="C90" s="27">
        <v>992</v>
      </c>
      <c r="D90" s="27" t="s">
        <v>13</v>
      </c>
      <c r="E90" s="27" t="s">
        <v>11</v>
      </c>
      <c r="F90" s="27" t="s">
        <v>78</v>
      </c>
      <c r="G90" s="31"/>
      <c r="H90" s="36">
        <f>H91+H92</f>
        <v>779.5</v>
      </c>
      <c r="I90" s="44"/>
      <c r="J90" s="49"/>
    </row>
    <row r="91" spans="1:10" s="4" customFormat="1" ht="28.5" customHeight="1">
      <c r="A91" s="28"/>
      <c r="B91" s="1" t="s">
        <v>33</v>
      </c>
      <c r="C91" s="2">
        <v>992</v>
      </c>
      <c r="D91" s="2" t="s">
        <v>13</v>
      </c>
      <c r="E91" s="2" t="s">
        <v>11</v>
      </c>
      <c r="F91" s="2" t="s">
        <v>78</v>
      </c>
      <c r="G91" s="2">
        <v>100</v>
      </c>
      <c r="H91" s="34">
        <f>483+228.9-3.8+4+41.4-10</f>
        <v>743.5</v>
      </c>
      <c r="I91" s="44">
        <v>-10</v>
      </c>
      <c r="J91" s="49"/>
    </row>
    <row r="92" spans="1:10" s="4" customFormat="1" ht="27">
      <c r="A92" s="28"/>
      <c r="B92" s="1" t="s">
        <v>100</v>
      </c>
      <c r="C92" s="2">
        <v>992</v>
      </c>
      <c r="D92" s="2" t="s">
        <v>13</v>
      </c>
      <c r="E92" s="2" t="s">
        <v>11</v>
      </c>
      <c r="F92" s="2" t="s">
        <v>78</v>
      </c>
      <c r="G92" s="2">
        <v>200</v>
      </c>
      <c r="H92" s="34">
        <f>30-4+10</f>
        <v>36</v>
      </c>
      <c r="I92" s="44">
        <v>10</v>
      </c>
      <c r="J92" s="49"/>
    </row>
    <row r="93" spans="1:10" s="4" customFormat="1" ht="13.5">
      <c r="A93" s="29">
        <v>15</v>
      </c>
      <c r="B93" s="26" t="s">
        <v>82</v>
      </c>
      <c r="C93" s="27">
        <v>992</v>
      </c>
      <c r="D93" s="27" t="s">
        <v>10</v>
      </c>
      <c r="E93" s="27" t="s">
        <v>14</v>
      </c>
      <c r="F93" s="27" t="s">
        <v>51</v>
      </c>
      <c r="G93" s="27"/>
      <c r="H93" s="36">
        <f>H94+H95+H96</f>
        <v>7762.9</v>
      </c>
      <c r="I93" s="44"/>
      <c r="J93" s="49"/>
    </row>
    <row r="94" spans="1:10" s="4" customFormat="1" ht="54.75">
      <c r="A94" s="28"/>
      <c r="B94" s="1" t="s">
        <v>33</v>
      </c>
      <c r="C94" s="2">
        <v>992</v>
      </c>
      <c r="D94" s="2" t="s">
        <v>10</v>
      </c>
      <c r="E94" s="2" t="s">
        <v>14</v>
      </c>
      <c r="F94" s="2" t="s">
        <v>51</v>
      </c>
      <c r="G94" s="2" t="s">
        <v>34</v>
      </c>
      <c r="H94" s="34">
        <f>5600+1625+1120-10-126.5-500</f>
        <v>7708.5</v>
      </c>
      <c r="I94" s="44">
        <v>-500</v>
      </c>
      <c r="J94" s="49"/>
    </row>
    <row r="95" spans="1:10" s="4" customFormat="1" ht="27">
      <c r="A95" s="28"/>
      <c r="B95" s="1" t="s">
        <v>100</v>
      </c>
      <c r="C95" s="2">
        <v>992</v>
      </c>
      <c r="D95" s="2" t="s">
        <v>10</v>
      </c>
      <c r="E95" s="2" t="s">
        <v>14</v>
      </c>
      <c r="F95" s="2" t="s">
        <v>51</v>
      </c>
      <c r="G95" s="2" t="s">
        <v>35</v>
      </c>
      <c r="H95" s="34">
        <f>26.4+11</f>
        <v>37.4</v>
      </c>
      <c r="I95" s="44"/>
      <c r="J95" s="49"/>
    </row>
    <row r="96" spans="1:10" s="4" customFormat="1" ht="21" customHeight="1">
      <c r="A96" s="28"/>
      <c r="B96" s="1" t="s">
        <v>36</v>
      </c>
      <c r="C96" s="2">
        <v>992</v>
      </c>
      <c r="D96" s="2" t="s">
        <v>10</v>
      </c>
      <c r="E96" s="2" t="s">
        <v>14</v>
      </c>
      <c r="F96" s="2" t="s">
        <v>51</v>
      </c>
      <c r="G96" s="2" t="s">
        <v>37</v>
      </c>
      <c r="H96" s="34">
        <f>18-1</f>
        <v>17</v>
      </c>
      <c r="I96" s="44"/>
      <c r="J96" s="49"/>
    </row>
    <row r="97" spans="1:10" s="4" customFormat="1" ht="32.25" customHeight="1">
      <c r="A97" s="29">
        <v>16</v>
      </c>
      <c r="B97" s="26" t="s">
        <v>32</v>
      </c>
      <c r="C97" s="27">
        <v>992</v>
      </c>
      <c r="D97" s="27" t="s">
        <v>10</v>
      </c>
      <c r="E97" s="27" t="s">
        <v>14</v>
      </c>
      <c r="F97" s="27" t="s">
        <v>83</v>
      </c>
      <c r="G97" s="27"/>
      <c r="H97" s="36">
        <f>H98</f>
        <v>7.6</v>
      </c>
      <c r="I97" s="44"/>
      <c r="J97" s="49"/>
    </row>
    <row r="98" spans="1:10" s="4" customFormat="1" ht="36" customHeight="1">
      <c r="A98" s="28"/>
      <c r="B98" s="1" t="s">
        <v>100</v>
      </c>
      <c r="C98" s="2">
        <v>992</v>
      </c>
      <c r="D98" s="2" t="s">
        <v>10</v>
      </c>
      <c r="E98" s="2" t="s">
        <v>14</v>
      </c>
      <c r="F98" s="2" t="s">
        <v>83</v>
      </c>
      <c r="G98" s="2" t="s">
        <v>35</v>
      </c>
      <c r="H98" s="34">
        <v>7.6</v>
      </c>
      <c r="I98" s="44"/>
      <c r="J98" s="49"/>
    </row>
    <row r="99" spans="1:10" s="4" customFormat="1" ht="30.75" customHeight="1">
      <c r="A99" s="29">
        <v>17</v>
      </c>
      <c r="B99" s="26" t="s">
        <v>110</v>
      </c>
      <c r="C99" s="27">
        <v>992</v>
      </c>
      <c r="D99" s="27" t="s">
        <v>11</v>
      </c>
      <c r="E99" s="27" t="s">
        <v>18</v>
      </c>
      <c r="F99" s="27" t="s">
        <v>58</v>
      </c>
      <c r="G99" s="27"/>
      <c r="H99" s="36">
        <f>H100</f>
        <v>80</v>
      </c>
      <c r="I99" s="44"/>
      <c r="J99" s="49"/>
    </row>
    <row r="100" spans="1:10" s="4" customFormat="1" ht="27">
      <c r="A100" s="28"/>
      <c r="B100" s="1" t="s">
        <v>100</v>
      </c>
      <c r="C100" s="2">
        <v>992</v>
      </c>
      <c r="D100" s="2" t="s">
        <v>11</v>
      </c>
      <c r="E100" s="2" t="s">
        <v>18</v>
      </c>
      <c r="F100" s="2" t="s">
        <v>58</v>
      </c>
      <c r="G100" s="2">
        <v>200</v>
      </c>
      <c r="H100" s="34">
        <f>100-20</f>
        <v>80</v>
      </c>
      <c r="I100" s="44">
        <v>-20</v>
      </c>
      <c r="J100" s="49"/>
    </row>
    <row r="101" spans="1:10" s="4" customFormat="1" ht="13.5">
      <c r="A101" s="29">
        <v>18</v>
      </c>
      <c r="B101" s="26" t="s">
        <v>44</v>
      </c>
      <c r="C101" s="27">
        <v>992</v>
      </c>
      <c r="D101" s="27" t="s">
        <v>10</v>
      </c>
      <c r="E101" s="27" t="s">
        <v>19</v>
      </c>
      <c r="F101" s="27" t="s">
        <v>52</v>
      </c>
      <c r="G101" s="27"/>
      <c r="H101" s="36">
        <f>H102</f>
        <v>273</v>
      </c>
      <c r="I101" s="44"/>
      <c r="J101" s="49"/>
    </row>
    <row r="102" spans="1:10" s="4" customFormat="1" ht="13.5">
      <c r="A102" s="28"/>
      <c r="B102" s="1" t="s">
        <v>45</v>
      </c>
      <c r="C102" s="2">
        <v>992</v>
      </c>
      <c r="D102" s="2" t="s">
        <v>10</v>
      </c>
      <c r="E102" s="2" t="s">
        <v>19</v>
      </c>
      <c r="F102" s="2" t="s">
        <v>52</v>
      </c>
      <c r="G102" s="2" t="s">
        <v>38</v>
      </c>
      <c r="H102" s="34">
        <f>438-165</f>
        <v>273</v>
      </c>
      <c r="I102" s="44"/>
      <c r="J102" s="49"/>
    </row>
    <row r="103" spans="1:10" s="4" customFormat="1" ht="13.5">
      <c r="A103" s="29">
        <v>19</v>
      </c>
      <c r="B103" s="26" t="s">
        <v>111</v>
      </c>
      <c r="C103" s="27">
        <v>992</v>
      </c>
      <c r="D103" s="27" t="s">
        <v>10</v>
      </c>
      <c r="E103" s="27" t="s">
        <v>19</v>
      </c>
      <c r="F103" s="27" t="s">
        <v>112</v>
      </c>
      <c r="G103" s="27"/>
      <c r="H103" s="36">
        <f>H104</f>
        <v>273</v>
      </c>
      <c r="I103" s="44"/>
      <c r="J103" s="49"/>
    </row>
    <row r="104" spans="1:10" s="4" customFormat="1" ht="13.5">
      <c r="A104" s="28"/>
      <c r="B104" s="1" t="s">
        <v>45</v>
      </c>
      <c r="C104" s="2">
        <v>992</v>
      </c>
      <c r="D104" s="2" t="s">
        <v>10</v>
      </c>
      <c r="E104" s="2" t="s">
        <v>19</v>
      </c>
      <c r="F104" s="2" t="s">
        <v>112</v>
      </c>
      <c r="G104" s="2" t="s">
        <v>38</v>
      </c>
      <c r="H104" s="34">
        <v>273</v>
      </c>
      <c r="I104" s="44"/>
      <c r="J104" s="49"/>
    </row>
    <row r="105" spans="1:10" s="4" customFormat="1" ht="13.5">
      <c r="A105" s="29">
        <v>20</v>
      </c>
      <c r="B105" s="26" t="s">
        <v>21</v>
      </c>
      <c r="C105" s="27">
        <v>992</v>
      </c>
      <c r="D105" s="27" t="s">
        <v>20</v>
      </c>
      <c r="E105" s="27" t="s">
        <v>11</v>
      </c>
      <c r="F105" s="27" t="s">
        <v>63</v>
      </c>
      <c r="G105" s="27"/>
      <c r="H105" s="36">
        <f>H106</f>
        <v>5278.5</v>
      </c>
      <c r="I105" s="44"/>
      <c r="J105" s="49"/>
    </row>
    <row r="106" spans="1:10" s="4" customFormat="1" ht="27">
      <c r="A106" s="28"/>
      <c r="B106" s="1" t="s">
        <v>100</v>
      </c>
      <c r="C106" s="2">
        <v>992</v>
      </c>
      <c r="D106" s="2" t="s">
        <v>20</v>
      </c>
      <c r="E106" s="2" t="s">
        <v>11</v>
      </c>
      <c r="F106" s="2" t="s">
        <v>63</v>
      </c>
      <c r="G106" s="2" t="s">
        <v>35</v>
      </c>
      <c r="H106" s="34">
        <f>4700+200-3.1-8.4+150+240</f>
        <v>5278.5</v>
      </c>
      <c r="I106" s="44"/>
      <c r="J106" s="49"/>
    </row>
    <row r="107" spans="1:10" s="4" customFormat="1" ht="13.5">
      <c r="A107" s="29">
        <v>21</v>
      </c>
      <c r="B107" s="26" t="s">
        <v>86</v>
      </c>
      <c r="C107" s="27">
        <v>992</v>
      </c>
      <c r="D107" s="27" t="s">
        <v>20</v>
      </c>
      <c r="E107" s="27" t="s">
        <v>11</v>
      </c>
      <c r="F107" s="27" t="s">
        <v>64</v>
      </c>
      <c r="G107" s="27"/>
      <c r="H107" s="36">
        <f>H108</f>
        <v>710</v>
      </c>
      <c r="I107" s="44"/>
      <c r="J107" s="49"/>
    </row>
    <row r="108" spans="1:10" s="4" customFormat="1" ht="27">
      <c r="A108" s="28"/>
      <c r="B108" s="1" t="s">
        <v>100</v>
      </c>
      <c r="C108" s="2">
        <v>992</v>
      </c>
      <c r="D108" s="2" t="s">
        <v>20</v>
      </c>
      <c r="E108" s="2" t="s">
        <v>11</v>
      </c>
      <c r="F108" s="2" t="s">
        <v>64</v>
      </c>
      <c r="G108" s="2" t="s">
        <v>35</v>
      </c>
      <c r="H108" s="34">
        <f>1000-290</f>
        <v>710</v>
      </c>
      <c r="I108" s="44"/>
      <c r="J108" s="49">
        <v>-290</v>
      </c>
    </row>
    <row r="109" spans="1:10" s="4" customFormat="1" ht="13.5">
      <c r="A109" s="29">
        <v>22</v>
      </c>
      <c r="B109" s="26" t="s">
        <v>87</v>
      </c>
      <c r="C109" s="27">
        <v>992</v>
      </c>
      <c r="D109" s="27" t="s">
        <v>20</v>
      </c>
      <c r="E109" s="27" t="s">
        <v>11</v>
      </c>
      <c r="F109" s="27" t="s">
        <v>65</v>
      </c>
      <c r="G109" s="27"/>
      <c r="H109" s="36">
        <f>H110</f>
        <v>140</v>
      </c>
      <c r="I109" s="44"/>
      <c r="J109" s="49"/>
    </row>
    <row r="110" spans="1:10" ht="27">
      <c r="A110" s="28"/>
      <c r="B110" s="1" t="s">
        <v>100</v>
      </c>
      <c r="C110" s="2">
        <v>992</v>
      </c>
      <c r="D110" s="2" t="s">
        <v>20</v>
      </c>
      <c r="E110" s="2" t="s">
        <v>11</v>
      </c>
      <c r="F110" s="2" t="s">
        <v>65</v>
      </c>
      <c r="G110" s="2" t="s">
        <v>35</v>
      </c>
      <c r="H110" s="34">
        <f>460-320</f>
        <v>140</v>
      </c>
      <c r="J110" s="49">
        <v>-320</v>
      </c>
    </row>
    <row r="111" spans="1:8" ht="13.5">
      <c r="A111" s="29">
        <v>23</v>
      </c>
      <c r="B111" s="26" t="s">
        <v>22</v>
      </c>
      <c r="C111" s="27">
        <v>992</v>
      </c>
      <c r="D111" s="27" t="s">
        <v>20</v>
      </c>
      <c r="E111" s="27" t="s">
        <v>11</v>
      </c>
      <c r="F111" s="27" t="s">
        <v>66</v>
      </c>
      <c r="G111" s="27"/>
      <c r="H111" s="36">
        <f>H112</f>
        <v>2080.1000000000004</v>
      </c>
    </row>
    <row r="112" spans="1:10" ht="27">
      <c r="A112" s="28"/>
      <c r="B112" s="1" t="s">
        <v>100</v>
      </c>
      <c r="C112" s="2">
        <v>992</v>
      </c>
      <c r="D112" s="2" t="s">
        <v>20</v>
      </c>
      <c r="E112" s="2" t="s">
        <v>11</v>
      </c>
      <c r="F112" s="2" t="s">
        <v>66</v>
      </c>
      <c r="G112" s="2" t="s">
        <v>35</v>
      </c>
      <c r="H112" s="34">
        <f>2081.4-400+100+300-108.6+302.8-195.5</f>
        <v>2080.1000000000004</v>
      </c>
      <c r="I112" s="43">
        <v>302.8</v>
      </c>
      <c r="J112" s="49">
        <v>-195.5</v>
      </c>
    </row>
    <row r="113" spans="1:8" ht="13.5">
      <c r="A113" s="29">
        <v>24</v>
      </c>
      <c r="B113" s="26" t="s">
        <v>85</v>
      </c>
      <c r="C113" s="27">
        <v>992</v>
      </c>
      <c r="D113" s="27" t="s">
        <v>20</v>
      </c>
      <c r="E113" s="27" t="s">
        <v>13</v>
      </c>
      <c r="F113" s="27" t="s">
        <v>62</v>
      </c>
      <c r="G113" s="27"/>
      <c r="H113" s="36">
        <f>H114</f>
        <v>2350</v>
      </c>
    </row>
    <row r="114" spans="1:8" ht="27">
      <c r="A114" s="28"/>
      <c r="B114" s="1" t="s">
        <v>100</v>
      </c>
      <c r="C114" s="2">
        <v>992</v>
      </c>
      <c r="D114" s="2" t="s">
        <v>20</v>
      </c>
      <c r="E114" s="2" t="s">
        <v>13</v>
      </c>
      <c r="F114" s="2" t="s">
        <v>62</v>
      </c>
      <c r="G114" s="2" t="s">
        <v>35</v>
      </c>
      <c r="H114" s="34">
        <f>400+1400+550</f>
        <v>2350</v>
      </c>
    </row>
    <row r="115" spans="1:8" ht="33.75" customHeight="1">
      <c r="A115" s="29">
        <v>25</v>
      </c>
      <c r="B115" s="26" t="s">
        <v>46</v>
      </c>
      <c r="C115" s="27">
        <v>992</v>
      </c>
      <c r="D115" s="27" t="s">
        <v>10</v>
      </c>
      <c r="E115" s="27" t="s">
        <v>31</v>
      </c>
      <c r="F115" s="27" t="s">
        <v>54</v>
      </c>
      <c r="G115" s="27"/>
      <c r="H115" s="36">
        <f>H116</f>
        <v>1.5</v>
      </c>
    </row>
    <row r="116" spans="1:8" ht="27">
      <c r="A116" s="28"/>
      <c r="B116" s="1" t="s">
        <v>100</v>
      </c>
      <c r="C116" s="2">
        <v>992</v>
      </c>
      <c r="D116" s="2" t="s">
        <v>10</v>
      </c>
      <c r="E116" s="2" t="s">
        <v>31</v>
      </c>
      <c r="F116" s="2" t="s">
        <v>54</v>
      </c>
      <c r="G116" s="2" t="s">
        <v>35</v>
      </c>
      <c r="H116" s="34">
        <f>10-8.5</f>
        <v>1.5</v>
      </c>
    </row>
    <row r="117" spans="1:8" ht="13.5">
      <c r="A117" s="29">
        <v>26</v>
      </c>
      <c r="B117" s="26" t="s">
        <v>43</v>
      </c>
      <c r="C117" s="27">
        <v>992</v>
      </c>
      <c r="D117" s="27" t="s">
        <v>18</v>
      </c>
      <c r="E117" s="27" t="s">
        <v>10</v>
      </c>
      <c r="F117" s="27" t="s">
        <v>67</v>
      </c>
      <c r="G117" s="27"/>
      <c r="H117" s="36">
        <f>H118</f>
        <v>341.6</v>
      </c>
    </row>
    <row r="118" spans="1:8" ht="18.75" customHeight="1">
      <c r="A118" s="28"/>
      <c r="B118" s="1" t="s">
        <v>90</v>
      </c>
      <c r="C118" s="2"/>
      <c r="D118" s="2" t="s">
        <v>18</v>
      </c>
      <c r="E118" s="2" t="s">
        <v>10</v>
      </c>
      <c r="F118" s="2" t="s">
        <v>67</v>
      </c>
      <c r="G118" s="2" t="s">
        <v>48</v>
      </c>
      <c r="H118" s="34">
        <f>340+1.6</f>
        <v>341.6</v>
      </c>
    </row>
    <row r="119" spans="1:8" ht="13.5">
      <c r="A119" s="29">
        <v>27</v>
      </c>
      <c r="B119" s="26" t="s">
        <v>41</v>
      </c>
      <c r="C119" s="27">
        <v>992</v>
      </c>
      <c r="D119" s="27" t="s">
        <v>20</v>
      </c>
      <c r="E119" s="27" t="s">
        <v>10</v>
      </c>
      <c r="F119" s="27" t="s">
        <v>61</v>
      </c>
      <c r="G119" s="27"/>
      <c r="H119" s="36">
        <f>H120</f>
        <v>39.9</v>
      </c>
    </row>
    <row r="120" spans="1:9" ht="27">
      <c r="A120" s="28"/>
      <c r="B120" s="1" t="s">
        <v>100</v>
      </c>
      <c r="C120" s="2">
        <v>992</v>
      </c>
      <c r="D120" s="2" t="s">
        <v>20</v>
      </c>
      <c r="E120" s="2" t="s">
        <v>10</v>
      </c>
      <c r="F120" s="2" t="s">
        <v>61</v>
      </c>
      <c r="G120" s="2" t="s">
        <v>35</v>
      </c>
      <c r="H120" s="34">
        <f>50-10.1</f>
        <v>39.9</v>
      </c>
      <c r="I120" s="43">
        <v>-10.1</v>
      </c>
    </row>
    <row r="121" spans="1:8" ht="34.5" customHeight="1">
      <c r="A121" s="29">
        <v>28</v>
      </c>
      <c r="B121" s="26" t="s">
        <v>81</v>
      </c>
      <c r="C121" s="27" t="s">
        <v>9</v>
      </c>
      <c r="D121" s="27" t="s">
        <v>10</v>
      </c>
      <c r="E121" s="27" t="s">
        <v>11</v>
      </c>
      <c r="F121" s="27" t="s">
        <v>50</v>
      </c>
      <c r="G121" s="26"/>
      <c r="H121" s="36">
        <f>H122</f>
        <v>120</v>
      </c>
    </row>
    <row r="122" spans="1:9" ht="54.75">
      <c r="A122" s="28"/>
      <c r="B122" s="1" t="s">
        <v>33</v>
      </c>
      <c r="C122" s="2" t="s">
        <v>9</v>
      </c>
      <c r="D122" s="2" t="s">
        <v>10</v>
      </c>
      <c r="E122" s="2" t="s">
        <v>11</v>
      </c>
      <c r="F122" s="2" t="s">
        <v>50</v>
      </c>
      <c r="G122" s="2" t="s">
        <v>34</v>
      </c>
      <c r="H122" s="34">
        <f>220-50-50</f>
        <v>120</v>
      </c>
      <c r="I122" s="43">
        <v>-50</v>
      </c>
    </row>
    <row r="123" spans="1:10" ht="13.5">
      <c r="A123" s="29">
        <v>29</v>
      </c>
      <c r="B123" s="3" t="s">
        <v>8</v>
      </c>
      <c r="C123" s="3"/>
      <c r="D123" s="3"/>
      <c r="E123" s="3"/>
      <c r="F123" s="23"/>
      <c r="G123" s="3"/>
      <c r="H123" s="34">
        <f>H17+H26+H45+H48+H55+H63+H66+H76+H84+H86+H88+H90+H93+H97+H99+H101+H105+H107+H109+H111+H115+H117+H119+H121+H103+H113+H81+H69</f>
        <v>190227.19999999998</v>
      </c>
      <c r="I123" s="43">
        <f>SUM(I17:I122)</f>
        <v>0</v>
      </c>
      <c r="J123" s="43">
        <f>SUM(J17:J122)</f>
        <v>0</v>
      </c>
    </row>
    <row r="124" spans="1:8" ht="13.5">
      <c r="A124" s="32"/>
      <c r="B124" s="4"/>
      <c r="C124" s="4"/>
      <c r="D124" s="4"/>
      <c r="E124" s="4"/>
      <c r="F124" s="18"/>
      <c r="G124" s="4"/>
      <c r="H124" s="24"/>
    </row>
    <row r="125" spans="1:10" ht="13.5">
      <c r="A125" s="32"/>
      <c r="B125" s="11" t="s">
        <v>24</v>
      </c>
      <c r="C125" s="4"/>
      <c r="D125" s="4"/>
      <c r="E125" s="4"/>
      <c r="F125" s="18"/>
      <c r="G125" s="4"/>
      <c r="H125" s="33">
        <v>105597.3</v>
      </c>
      <c r="I125" s="45"/>
      <c r="J125" s="50"/>
    </row>
    <row r="126" spans="1:10" ht="13.5">
      <c r="A126" s="32"/>
      <c r="B126" s="11" t="s">
        <v>25</v>
      </c>
      <c r="C126" s="4"/>
      <c r="D126" s="4"/>
      <c r="E126" s="4"/>
      <c r="F126" s="18"/>
      <c r="G126" s="4"/>
      <c r="H126" s="4"/>
      <c r="J126" s="50"/>
    </row>
    <row r="127" spans="1:8" ht="13.5">
      <c r="A127" s="32"/>
      <c r="B127" s="11" t="s">
        <v>30</v>
      </c>
      <c r="C127" s="4"/>
      <c r="D127" s="19" t="s">
        <v>26</v>
      </c>
      <c r="E127" s="4"/>
      <c r="F127" s="18"/>
      <c r="G127" s="4"/>
      <c r="H127" s="4" t="s">
        <v>26</v>
      </c>
    </row>
    <row r="128" spans="1:8" ht="13.5">
      <c r="A128" s="4"/>
      <c r="B128" s="4"/>
      <c r="C128" s="4"/>
      <c r="D128" s="4"/>
      <c r="E128" s="4"/>
      <c r="F128" s="18"/>
      <c r="G128" s="4"/>
      <c r="H128" s="4"/>
    </row>
    <row r="129" spans="1:8" ht="13.5">
      <c r="A129" s="4"/>
      <c r="B129" s="4"/>
      <c r="C129" s="4"/>
      <c r="D129" s="4"/>
      <c r="E129" s="4"/>
      <c r="F129" s="18"/>
      <c r="G129" s="4"/>
      <c r="H129" s="4"/>
    </row>
    <row r="130" spans="1:8" ht="13.5">
      <c r="A130" s="4"/>
      <c r="B130" s="4"/>
      <c r="C130" s="4"/>
      <c r="D130" s="4"/>
      <c r="E130" s="4"/>
      <c r="F130" s="18"/>
      <c r="G130" s="4"/>
      <c r="H130" s="4"/>
    </row>
    <row r="131" spans="1:8" ht="13.5">
      <c r="A131" s="4"/>
      <c r="B131" s="4"/>
      <c r="C131" s="4"/>
      <c r="D131" s="4"/>
      <c r="E131" s="4"/>
      <c r="F131" s="18"/>
      <c r="G131" s="4"/>
      <c r="H131" s="4"/>
    </row>
    <row r="132" spans="1:8" ht="13.5">
      <c r="A132" s="4"/>
      <c r="B132" s="4"/>
      <c r="C132" s="4"/>
      <c r="D132" s="4"/>
      <c r="E132" s="4"/>
      <c r="F132" s="18"/>
      <c r="G132" s="4"/>
      <c r="H132" s="4"/>
    </row>
    <row r="133" spans="1:8" ht="13.5">
      <c r="A133" s="4"/>
      <c r="B133" s="4"/>
      <c r="C133" s="4"/>
      <c r="D133" s="4"/>
      <c r="E133" s="4"/>
      <c r="F133" s="18"/>
      <c r="G133" s="4"/>
      <c r="H133" s="4"/>
    </row>
    <row r="134" spans="1:8" ht="13.5">
      <c r="A134" s="4"/>
      <c r="B134" s="4"/>
      <c r="C134" s="4"/>
      <c r="D134" s="4"/>
      <c r="E134" s="4"/>
      <c r="F134" s="18"/>
      <c r="G134" s="4"/>
      <c r="H134" s="4"/>
    </row>
    <row r="135" spans="1:8" ht="13.5">
      <c r="A135" s="4"/>
      <c r="B135" s="4"/>
      <c r="C135" s="4"/>
      <c r="D135" s="4"/>
      <c r="E135" s="4"/>
      <c r="F135" s="18"/>
      <c r="G135" s="4"/>
      <c r="H135" s="4"/>
    </row>
    <row r="136" spans="2:7" ht="13.5">
      <c r="B136" s="4"/>
      <c r="C136" s="4"/>
      <c r="D136" s="4"/>
      <c r="E136" s="4"/>
      <c r="F136" s="18"/>
      <c r="G136" s="4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89" r:id="rId1"/>
  <rowBreaks count="5" manualBreakCount="5">
    <brk id="29" max="7" man="1"/>
    <brk id="46" max="7" man="1"/>
    <brk id="66" max="7" man="1"/>
    <brk id="84" max="7" man="1"/>
    <brk id="1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2022-11-25T07:23:12Z</cp:lastPrinted>
  <dcterms:created xsi:type="dcterms:W3CDTF">1996-10-08T23:32:33Z</dcterms:created>
  <dcterms:modified xsi:type="dcterms:W3CDTF">2022-12-05T06:10:28Z</dcterms:modified>
  <cp:category/>
  <cp:version/>
  <cp:contentType/>
  <cp:contentStatus/>
</cp:coreProperties>
</file>