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 к бюджету" sheetId="1" r:id="rId1"/>
  </sheets>
  <definedNames>
    <definedName name="Excel_BuiltIn__FilterDatabase" localSheetId="0">'11 к бюджету'!$A$15:$O$156</definedName>
    <definedName name="_xlnm.Print_Area" localSheetId="0">'11 к бюджету'!$A$1:$D$160</definedName>
  </definedNames>
  <calcPr fullCalcOnLoad="1"/>
</workbook>
</file>

<file path=xl/sharedStrings.xml><?xml version="1.0" encoding="utf-8"?>
<sst xmlns="http://schemas.openxmlformats.org/spreadsheetml/2006/main" count="357" uniqueCount="198">
  <si>
    <t>Приложение № 11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</si>
  <si>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</si>
  <si>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</si>
  <si>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</si>
  <si>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 xml:space="preserve">Калининского района на 2015  год" </t>
  </si>
  <si>
    <t>Распределение бюджетных ассигнований по целевым статьям  муниципальных программ, непрограммных мероприятий, группам видов расходов классификации расходов бюджетов на 2015 год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</si>
  <si>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</si>
  <si>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</si>
  <si>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</si>
  <si>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</si>
  <si>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</si>
  <si>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</si>
  <si>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</si>
  <si>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</si>
  <si>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01 0 0000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</si>
  <si>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</si>
  <si>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01 1 1032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</si>
  <si>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</si>
  <si>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</si>
  <si>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</si>
  <si>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02 0 0000</t>
  </si>
  <si>
    <t>Совершенствование деятельности домов культуры</t>
  </si>
  <si>
    <t>02 1 0000</t>
  </si>
  <si>
    <t>Расходы на обеспечение деятельности (оказание услуг) муниципальных учреждений</t>
  </si>
  <si>
    <t>02 1 0059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</si>
  <si>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</si>
  <si>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</si>
  <si>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</si>
  <si>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</si>
  <si>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</si>
  <si>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02 3 0059</t>
  </si>
  <si>
    <t>Комплектование книжных фондов МУК БС Калининского сельского поселения</t>
  </si>
  <si>
    <t>02 4 0059</t>
  </si>
  <si>
    <t>Совершенствование деятельности в сфере кинематографии</t>
  </si>
  <si>
    <t>02 5 0059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</si>
  <si>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</si>
  <si>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</si>
  <si>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</si>
  <si>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02 6 1008</t>
  </si>
  <si>
    <t>Сохранение, использование, популяризация и охрана объектов культурного наследия</t>
  </si>
  <si>
    <t>02 7 1008</t>
  </si>
  <si>
    <t>Другие мероприятия в области культуры и кинематографии</t>
  </si>
  <si>
    <t>Муниципальная программа "Проведение мероприятий для молодежи Калининского сельского поселения Калининского района"</t>
  </si>
  <si>
    <t>03 0 0000</t>
  </si>
  <si>
    <t>Другие мероприятия в области молодежной политики</t>
  </si>
  <si>
    <t>03 1 0000</t>
  </si>
  <si>
    <t>Поддержка молодежи муниципального образования</t>
  </si>
  <si>
    <t>03 1 1019</t>
  </si>
  <si>
    <t>Муниципальная программа "Развитие физической культуры и спорта Калининского сельского поселения Калининского района"</t>
  </si>
  <si>
    <t>04 0 0000</t>
  </si>
  <si>
    <t>Другие мероприятия в области физической культуры и спорта</t>
  </si>
  <si>
    <t>04 1 0000</t>
  </si>
  <si>
    <t>Мероприятия по развитию физической культуры и спорта</t>
  </si>
  <si>
    <t>04 1 1007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</si>
  <si>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</si>
  <si>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05 0 0000</t>
  </si>
  <si>
    <t>Реализация материально-технической базы и освещение деятельности администрации</t>
  </si>
  <si>
    <t>05 1 0000</t>
  </si>
  <si>
    <t>05 1 1016</t>
  </si>
  <si>
    <t>Муниципальная программа "Устойчивое развитие Калининского
сельского поселения Калининского района на 2015 год"</t>
  </si>
  <si>
    <t>06 0 0000</t>
  </si>
  <si>
    <t xml:space="preserve">Обеспечение деятельности высшего органа исполнительной власти муниципального образования </t>
  </si>
  <si>
    <t>06 1 0000</t>
  </si>
  <si>
    <t>Высшее должностное лицо муниципального образования</t>
  </si>
  <si>
    <t>06 1 0019</t>
  </si>
  <si>
    <t>Расходы на обеспечение функций органов местного самоуправления</t>
  </si>
  <si>
    <t>Обеспечение деятельности администрации Калининского сельского поселения  Калининского района</t>
  </si>
  <si>
    <t>06 2 0000</t>
  </si>
  <si>
    <t>Обеспечение выполнения функций администрации Калининского сельского поселения  Калининского района</t>
  </si>
  <si>
    <t>06 2 0019</t>
  </si>
  <si>
    <t>Административные комиссии</t>
  </si>
  <si>
    <t>06 3 0000</t>
  </si>
  <si>
    <t>Образование и организация деятельности административных комиссий</t>
  </si>
  <si>
    <t>06 3 6019</t>
  </si>
  <si>
    <t>Обеспечение деятельности представительного органа власти Калининского сельского поселения Калининского района</t>
  </si>
  <si>
    <t>06 4 0000</t>
  </si>
  <si>
    <t xml:space="preserve">Депутаты Совета муниципального образования </t>
  </si>
  <si>
    <t>06 4 0019</t>
  </si>
  <si>
    <t xml:space="preserve">Обеспечение деятельности контрольно-счетной палаты </t>
  </si>
  <si>
    <t>06 5 0000</t>
  </si>
  <si>
    <t>Котрольно-счетная палата</t>
  </si>
  <si>
    <t>06 5 2002</t>
  </si>
  <si>
    <t>Расходы на обеспечение функций контрольно-счетной палаты</t>
  </si>
  <si>
    <t>Межбюджетные трансферты</t>
  </si>
  <si>
    <t>500</t>
  </si>
  <si>
    <t>Финансовое обеспечение непредвиденных расходов</t>
  </si>
  <si>
    <t>06 6 0000</t>
  </si>
  <si>
    <t>Резервный фонд администрации Калининского сельского поселения Калининского района</t>
  </si>
  <si>
    <t>06 6 1001</t>
  </si>
  <si>
    <t>Осуществление первичного воинского учета на территориях, где отсутствуют военные комиссариаты</t>
  </si>
  <si>
    <t>06 7 0000</t>
  </si>
  <si>
    <t>06 7 5118</t>
  </si>
  <si>
    <t>Выполнение функций территориальных органов местного самоуправления</t>
  </si>
  <si>
    <t>06 8 0000</t>
  </si>
  <si>
    <t>06 8 1029</t>
  </si>
  <si>
    <t>Обеспечение выполнение функций по похозяйственному учету</t>
  </si>
  <si>
    <t>06 9 0000</t>
  </si>
  <si>
    <t>Другие мероприятия по полномочиям администрации муниципального образования</t>
  </si>
  <si>
    <t>06 9 1029</t>
  </si>
  <si>
    <t>Обеспечение выполнение функций по оценке недвижимости,
 признание прав и регулирование отношений по государственной и муниципальной собственности</t>
  </si>
  <si>
    <t>6 10 0000</t>
  </si>
  <si>
    <t>Оценка недвижимости, признание прав и регулирование отношений по государственной и муниципальной собственности</t>
  </si>
  <si>
    <t>6 10 1026</t>
  </si>
  <si>
    <t>Обеспечение деятельности администрации в области 
пенсионного обеспечения (дополнительное пенсионное обеспечении)</t>
  </si>
  <si>
    <t>6 11 0000</t>
  </si>
  <si>
    <t>Другие мероприятия в области социальной поддержки граждан</t>
  </si>
  <si>
    <t>6 11 1005</t>
  </si>
  <si>
    <t>Доплаты к пенсиям, дополнительное пенсионное обеспечение</t>
  </si>
  <si>
    <t>300</t>
  </si>
  <si>
    <t>Обеспечение деятельности администрации в области социальной помощи (обеспечение малоимущих граждан)</t>
  </si>
  <si>
    <t>6 12 0000</t>
  </si>
  <si>
    <t>Обеспечение малоимущих граждан</t>
  </si>
  <si>
    <t>6 12 1037</t>
  </si>
  <si>
    <t>Муниципальная программа "Развитие экономики Калининского сельского поселения Калининского района"</t>
  </si>
  <si>
    <t>07 0 0000</t>
  </si>
  <si>
    <t>Мероприятия в области строительства, архитектуры и градостроительства</t>
  </si>
  <si>
    <t>07 1 0000</t>
  </si>
  <si>
    <t>Полномочия в области архитектуры и градостроительства</t>
  </si>
  <si>
    <t>07 1 2003</t>
  </si>
  <si>
    <t>Мероприятия по подготовке градостроительной и землеустроительной документации</t>
  </si>
  <si>
    <t>Развитие сельского хозяйства и регулирование рынков сельскохозяйственной продукции, сырья и продовольствия</t>
  </si>
  <si>
    <t>07 2 0000</t>
  </si>
  <si>
    <t>Обеспечение выполнения функций в области сельского хозяйства</t>
  </si>
  <si>
    <t>07 2 2003</t>
  </si>
  <si>
    <t>Мероприятия в области использования, охраны водных объектов</t>
  </si>
  <si>
    <t>07 3 0000</t>
  </si>
  <si>
    <t>Водохозяйственные мероприятия</t>
  </si>
  <si>
    <t>Непрограммные мероприятия деятельности администрации Калининского сельского поселения Калининского района</t>
  </si>
  <si>
    <t>Обеспечение безопасности населения</t>
  </si>
  <si>
    <t>52 0 0000</t>
  </si>
  <si>
    <t xml:space="preserve">Мероприятия по предупреждению и ликвидации последствий чрезвычайных ситуаций и стихийных бедствий </t>
  </si>
  <si>
    <t>52 1 0000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</si>
  <si>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</si>
  <si>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52 1 1007</t>
  </si>
  <si>
    <t>Поисковые и аварийно-спасательные учреждения</t>
  </si>
  <si>
    <t>52 2 0000</t>
  </si>
  <si>
    <t>52 2 2001</t>
  </si>
  <si>
    <t>Пожарная безопасность</t>
  </si>
  <si>
    <t>Мероприятия по пожарной безопасности</t>
  </si>
  <si>
    <t>52 1 1030</t>
  </si>
  <si>
    <t>Мероприятия в области безопасности населения</t>
  </si>
  <si>
    <t>Мероприятия в области жилищного хозяйства</t>
  </si>
  <si>
    <t>64 2 1037</t>
  </si>
  <si>
    <t>Развитие коммунального хозяйства</t>
  </si>
  <si>
    <t>57 0 0000</t>
  </si>
  <si>
    <t>Развитие жилищно-коммунального хозяйства Калининского сельского поселения Калининского района</t>
  </si>
  <si>
    <t>57 2 0000</t>
  </si>
  <si>
    <t>Поддержка коммунального хозяйства</t>
  </si>
  <si>
    <t>57 2 1039</t>
  </si>
  <si>
    <t>Благоустройство</t>
  </si>
  <si>
    <t>Уличное освещение</t>
  </si>
  <si>
    <t>57 2 1033</t>
  </si>
  <si>
    <t>57 2 1034</t>
  </si>
  <si>
    <t>Организация  и содержание мест захоронения</t>
  </si>
  <si>
    <t>57 2 1035</t>
  </si>
  <si>
    <t xml:space="preserve">Прочие мероприятия по благоустройству поселений </t>
  </si>
  <si>
    <t>57 2 1036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</si>
  <si>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</si>
  <si>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</si>
  <si>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</si>
  <si>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</si>
  <si>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</si>
  <si>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</si>
  <si>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</si>
  <si>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Организация утилизации и переработки бытовых и промышленных отходов</t>
  </si>
  <si>
    <t>57 2 1011</t>
  </si>
  <si>
    <t>Озеленение, создание условий для массового отдыха жителей поселения и организация обустройства мест массового отдыха населения (парк)</t>
  </si>
  <si>
    <t>Капитальные вложения в обьекты государственной (муниципальной) собственности</t>
  </si>
  <si>
    <t>400</t>
  </si>
  <si>
    <t>64 2 0000</t>
  </si>
  <si>
    <t>02 3 0000</t>
  </si>
  <si>
    <t>02 4 0000</t>
  </si>
  <si>
    <t>02 5 0000</t>
  </si>
  <si>
    <t>02 6 0000</t>
  </si>
  <si>
    <t>02 7 0000</t>
  </si>
  <si>
    <t>Муниципальная программа "Укрепление правопорядка, профилактика правонарушений, усиление борьбы с преступностью в Калининском сельском поселении Калининского района на 2015-2017 годы"</t>
  </si>
  <si>
    <t>08 0 0000</t>
  </si>
  <si>
    <t>Предоставление сотрудникам, замещающим должности участковых уполномоченных полиции, и членам их семей жилых помещений на период выполнения сотрудникам обязанностей</t>
  </si>
  <si>
    <t>08 5 6566</t>
  </si>
  <si>
    <t>08 5 0000</t>
  </si>
  <si>
    <t>Краевые средства по программе Капитальный ремонт и ремонт автомобильных дорог местного значения Краснодарского края</t>
  </si>
  <si>
    <t>01 1 6027</t>
  </si>
  <si>
    <t>5087,1</t>
  </si>
  <si>
    <t>Краевые средства на поэтапное повышение зарплаты работникам муниципальных учреждений культуры</t>
  </si>
  <si>
    <t>10 4 6012</t>
  </si>
  <si>
    <t>4273,4</t>
  </si>
  <si>
    <t>Краевые целевые программы</t>
  </si>
  <si>
    <t>09 0 0000</t>
  </si>
  <si>
    <t>Целевая програма "Противодействие экстремизму и профилактики  терроризма на территории Калининского сельского поселения Калининского района на 2015 год"</t>
  </si>
  <si>
    <t>07 3 2031</t>
  </si>
  <si>
    <t>09 1 1003</t>
  </si>
  <si>
    <t>Дополнительная помощь местным бюджетам на решение социально значимых вопросов</t>
  </si>
  <si>
    <t>01 1 6005</t>
  </si>
  <si>
    <t>50</t>
  </si>
  <si>
    <t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броьбы с преступностью в Краснодарском крае в 2015 году</t>
  </si>
  <si>
    <t>1520</t>
  </si>
  <si>
    <t>Приложение № 3</t>
  </si>
  <si>
    <t>от 18.11.2015 г  № 84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</si>
</sst>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\.00\.000\.0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</numFmts>
  <fonts count="5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73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52" applyNumberFormat="1" applyFont="1" applyFill="1" applyBorder="1" applyAlignment="1" applyProtection="1">
      <alignment horizontal="center" vertical="center"/>
      <protection hidden="1"/>
    </xf>
    <xf numFmtId="49" fontId="5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2" fillId="33" borderId="11" xfId="52" applyNumberFormat="1" applyFont="1" applyFill="1" applyBorder="1" applyAlignment="1" applyProtection="1">
      <alignment horizontal="center" vertical="center"/>
      <protection hidden="1"/>
    </xf>
    <xf numFmtId="49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2" fontId="3" fillId="33" borderId="0" xfId="52" applyNumberFormat="1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0" fontId="11" fillId="33" borderId="11" xfId="52" applyNumberFormat="1" applyFont="1" applyFill="1" applyBorder="1" applyAlignment="1" applyProtection="1">
      <alignment horizontal="center" vertical="center"/>
      <protection hidden="1"/>
    </xf>
    <xf numFmtId="49" fontId="11" fillId="33" borderId="11" xfId="52" applyNumberFormat="1" applyFont="1" applyFill="1" applyBorder="1" applyAlignment="1" applyProtection="1">
      <alignment horizontal="center" vertical="center"/>
      <protection hidden="1"/>
    </xf>
    <xf numFmtId="2" fontId="11" fillId="33" borderId="11" xfId="60" applyNumberFormat="1" applyFont="1" applyFill="1" applyBorder="1" applyAlignment="1" applyProtection="1">
      <alignment horizontal="right" vertical="center"/>
      <protection hidden="1"/>
    </xf>
    <xf numFmtId="49" fontId="12" fillId="33" borderId="11" xfId="52" applyNumberFormat="1" applyFont="1" applyFill="1" applyBorder="1" applyAlignment="1" applyProtection="1">
      <alignment horizontal="center" vertical="center"/>
      <protection hidden="1"/>
    </xf>
    <xf numFmtId="174" fontId="12" fillId="33" borderId="11" xfId="52" applyNumberFormat="1" applyFont="1" applyFill="1" applyBorder="1" applyAlignment="1">
      <alignment horizontal="right" vertical="center"/>
      <protection/>
    </xf>
    <xf numFmtId="174" fontId="12" fillId="33" borderId="11" xfId="60" applyNumberFormat="1" applyFont="1" applyFill="1" applyBorder="1" applyAlignment="1" applyProtection="1">
      <alignment horizontal="right" vertical="center"/>
      <protection hidden="1"/>
    </xf>
    <xf numFmtId="174" fontId="5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52" applyNumberFormat="1" applyFont="1" applyFill="1" applyBorder="1" applyAlignment="1">
      <alignment horizontal="right" vertical="center"/>
      <protection/>
    </xf>
    <xf numFmtId="49" fontId="9" fillId="33" borderId="11" xfId="0" applyNumberFormat="1" applyFont="1" applyFill="1" applyBorder="1" applyAlignment="1">
      <alignment horizontal="right"/>
    </xf>
    <xf numFmtId="174" fontId="9" fillId="33" borderId="11" xfId="0" applyNumberFormat="1" applyFont="1" applyFill="1" applyBorder="1" applyAlignment="1">
      <alignment/>
    </xf>
    <xf numFmtId="2" fontId="5" fillId="33" borderId="11" xfId="60" applyNumberFormat="1" applyFont="1" applyFill="1" applyBorder="1" applyAlignment="1" applyProtection="1">
      <alignment horizontal="right" vertical="center"/>
      <protection hidden="1"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2" fontId="2" fillId="33" borderId="11" xfId="60" applyNumberFormat="1" applyFont="1" applyFill="1" applyBorder="1" applyAlignment="1" applyProtection="1">
      <alignment horizontal="right" vertical="center"/>
      <protection hidden="1"/>
    </xf>
    <xf numFmtId="174" fontId="15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52" applyNumberFormat="1" applyFont="1" applyFill="1" applyBorder="1" applyAlignment="1" applyProtection="1">
      <alignment horizontal="center" vertical="center"/>
      <protection hidden="1"/>
    </xf>
    <xf numFmtId="174" fontId="5" fillId="33" borderId="11" xfId="52" applyNumberFormat="1" applyFont="1" applyFill="1" applyBorder="1" applyAlignment="1">
      <alignment horizontal="right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/>
    </xf>
    <xf numFmtId="3" fontId="2" fillId="33" borderId="11" xfId="5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49" fontId="17" fillId="33" borderId="11" xfId="52" applyNumberFormat="1" applyFont="1" applyFill="1" applyBorder="1" applyAlignment="1" applyProtection="1">
      <alignment horizontal="center" vertic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4" fontId="12" fillId="33" borderId="11" xfId="60" applyNumberFormat="1" applyFont="1" applyFill="1" applyBorder="1" applyAlignment="1" applyProtection="1">
      <alignment horizontal="right"/>
      <protection hidden="1"/>
    </xf>
    <xf numFmtId="2" fontId="5" fillId="33" borderId="11" xfId="60" applyNumberFormat="1" applyFont="1" applyFill="1" applyBorder="1" applyAlignment="1" applyProtection="1">
      <alignment horizontal="right"/>
      <protection hidden="1"/>
    </xf>
    <xf numFmtId="174" fontId="11" fillId="33" borderId="11" xfId="52" applyNumberFormat="1" applyFont="1" applyFill="1" applyBorder="1" applyAlignment="1">
      <alignment horizontal="right" vertical="center"/>
      <protection/>
    </xf>
    <xf numFmtId="0" fontId="5" fillId="33" borderId="11" xfId="0" applyFont="1" applyFill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center"/>
    </xf>
    <xf numFmtId="174" fontId="6" fillId="33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2" fillId="33" borderId="0" xfId="52" applyFont="1" applyFill="1" applyBorder="1" applyAlignment="1" applyProtection="1">
      <alignment horizontal="center"/>
      <protection hidden="1"/>
    </xf>
    <xf numFmtId="173" fontId="5" fillId="33" borderId="11" xfId="52" applyNumberFormat="1" applyFont="1" applyFill="1" applyBorder="1" applyAlignment="1" applyProtection="1">
      <alignment horizontal="center" vertical="center"/>
      <protection hidden="1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177" fontId="11" fillId="33" borderId="11" xfId="52" applyNumberFormat="1" applyFont="1" applyFill="1" applyBorder="1" applyAlignment="1">
      <alignment horizontal="right" vertical="center"/>
      <protection/>
    </xf>
    <xf numFmtId="179" fontId="9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view="pageBreakPreview" zoomScale="75" zoomScaleSheetLayoutView="75" zoomScalePageLayoutView="0" workbookViewId="0" topLeftCell="A141">
      <selection activeCell="A3" sqref="A3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81" customWidth="1"/>
    <col min="4" max="4" width="17.75390625" style="2" customWidth="1"/>
    <col min="5" max="5" width="20.625" style="3" customWidth="1"/>
    <col min="6" max="16384" width="9.125" style="3" customWidth="1"/>
  </cols>
  <sheetData>
    <row r="1" spans="2:4" s="67" customFormat="1" ht="15.75">
      <c r="B1" s="68"/>
      <c r="C1" s="76"/>
      <c r="D1" s="69" t="s">
        <v>196</v>
      </c>
    </row>
    <row r="2" spans="2:4" s="67" customFormat="1" ht="15.75">
      <c r="B2" s="68"/>
      <c r="C2" s="77"/>
      <c r="D2" s="7" t="s">
        <v>161</v>
      </c>
    </row>
    <row r="3" spans="2:4" s="67" customFormat="1" ht="15.75">
      <c r="B3" s="68"/>
      <c r="C3" s="77"/>
      <c r="D3" s="7" t="s">
        <v>162</v>
      </c>
    </row>
    <row r="4" spans="2:4" s="67" customFormat="1" ht="15.75">
      <c r="B4" s="68"/>
      <c r="C4" s="77"/>
      <c r="D4" s="7" t="s">
        <v>163</v>
      </c>
    </row>
    <row r="5" spans="2:4" s="67" customFormat="1" ht="15.75">
      <c r="B5" s="68"/>
      <c r="C5" s="77"/>
      <c r="D5" s="7" t="s">
        <v>197</v>
      </c>
    </row>
    <row r="6" spans="3:4" s="4" customFormat="1" ht="15.75">
      <c r="C6" s="78"/>
      <c r="D6" s="5" t="s">
        <v>0</v>
      </c>
    </row>
    <row r="7" spans="3:4" s="6" customFormat="1" ht="15.75">
      <c r="C7" s="77"/>
      <c r="D7" s="7" t="s">
        <v>1</v>
      </c>
    </row>
    <row r="8" spans="3:4" s="6" customFormat="1" ht="15.75">
      <c r="C8" s="77"/>
      <c r="D8" s="7" t="s">
        <v>2</v>
      </c>
    </row>
    <row r="9" spans="3:4" s="6" customFormat="1" ht="15.75">
      <c r="C9" s="77"/>
      <c r="D9" s="7" t="s">
        <v>3</v>
      </c>
    </row>
    <row r="10" spans="3:4" s="6" customFormat="1" ht="17.25" customHeight="1">
      <c r="C10" s="77"/>
      <c r="D10" s="7" t="s">
        <v>4</v>
      </c>
    </row>
    <row r="11" spans="1:4" s="8" customFormat="1" ht="39" customHeight="1">
      <c r="A11" s="86" t="s">
        <v>5</v>
      </c>
      <c r="B11" s="86"/>
      <c r="C11" s="86"/>
      <c r="D11" s="86"/>
    </row>
    <row r="12" spans="1:4" ht="20.25" customHeight="1">
      <c r="A12" s="9"/>
      <c r="B12" s="9"/>
      <c r="C12" s="79"/>
      <c r="D12" s="10" t="s">
        <v>6</v>
      </c>
    </row>
    <row r="13" spans="1:4" ht="26.25" customHeight="1">
      <c r="A13" s="87" t="s">
        <v>7</v>
      </c>
      <c r="B13" s="87" t="s">
        <v>8</v>
      </c>
      <c r="C13" s="88" t="s">
        <v>9</v>
      </c>
      <c r="D13" s="89" t="s">
        <v>10</v>
      </c>
    </row>
    <row r="14" spans="1:4" ht="5.25" customHeight="1">
      <c r="A14" s="87"/>
      <c r="B14" s="87"/>
      <c r="C14" s="88"/>
      <c r="D14" s="89"/>
    </row>
    <row r="15" spans="1:4" ht="20.25" customHeight="1">
      <c r="A15" s="11" t="s">
        <v>11</v>
      </c>
      <c r="B15" s="11"/>
      <c r="C15" s="80"/>
      <c r="D15" s="12">
        <f>D16+D127</f>
        <v>53117.200000000004</v>
      </c>
    </row>
    <row r="16" spans="1:5" ht="19.5" customHeight="1">
      <c r="A16" s="11" t="s">
        <v>12</v>
      </c>
      <c r="B16" s="11"/>
      <c r="C16" s="80"/>
      <c r="D16" s="12">
        <f>D17+D22+D43+D47+D51+D56+D101+D113+D120+D117</f>
        <v>42099.100000000006</v>
      </c>
      <c r="E16" s="13"/>
    </row>
    <row r="17" spans="1:4" s="18" customFormat="1" ht="36.75" customHeight="1">
      <c r="A17" s="14" t="s">
        <v>13</v>
      </c>
      <c r="B17" s="15" t="s">
        <v>14</v>
      </c>
      <c r="C17" s="16"/>
      <c r="D17" s="17">
        <f>D18+D20</f>
        <v>9867.400000000001</v>
      </c>
    </row>
    <row r="18" spans="1:4" s="18" customFormat="1" ht="54" customHeight="1">
      <c r="A18" s="19" t="s">
        <v>15</v>
      </c>
      <c r="B18" s="20" t="s">
        <v>16</v>
      </c>
      <c r="C18" s="21"/>
      <c r="D18" s="22">
        <f>D19</f>
        <v>4780.3</v>
      </c>
    </row>
    <row r="19" spans="1:4" s="23" customFormat="1" ht="15.75" customHeight="1">
      <c r="A19" s="19" t="s">
        <v>17</v>
      </c>
      <c r="B19" s="20" t="s">
        <v>16</v>
      </c>
      <c r="C19" s="21" t="s">
        <v>18</v>
      </c>
      <c r="D19" s="22">
        <f>6589.4-1883-330.2-145.9+300+200+50</f>
        <v>4780.3</v>
      </c>
    </row>
    <row r="20" spans="1:4" s="23" customFormat="1" ht="30" customHeight="1">
      <c r="A20" s="30" t="s">
        <v>180</v>
      </c>
      <c r="B20" s="15" t="s">
        <v>181</v>
      </c>
      <c r="C20" s="61"/>
      <c r="D20" s="71" t="str">
        <f>D21</f>
        <v>5087,1</v>
      </c>
    </row>
    <row r="21" spans="1:4" s="23" customFormat="1" ht="15.75" customHeight="1">
      <c r="A21" s="29" t="s">
        <v>17</v>
      </c>
      <c r="B21" s="20" t="s">
        <v>181</v>
      </c>
      <c r="C21" s="33" t="s">
        <v>18</v>
      </c>
      <c r="D21" s="45" t="s">
        <v>182</v>
      </c>
    </row>
    <row r="22" spans="1:4" s="18" customFormat="1" ht="31.5">
      <c r="A22" s="14" t="s">
        <v>19</v>
      </c>
      <c r="B22" s="15" t="s">
        <v>20</v>
      </c>
      <c r="C22" s="16"/>
      <c r="D22" s="17">
        <f>D23+D28+D34+D37+D40+D32</f>
        <v>13260.9</v>
      </c>
    </row>
    <row r="23" spans="1:5" s="18" customFormat="1" ht="15.75">
      <c r="A23" s="14" t="s">
        <v>21</v>
      </c>
      <c r="B23" s="15" t="s">
        <v>22</v>
      </c>
      <c r="C23" s="16"/>
      <c r="D23" s="17">
        <f>D24</f>
        <v>7145</v>
      </c>
      <c r="E23" s="24"/>
    </row>
    <row r="24" spans="1:4" s="18" customFormat="1" ht="23.25" customHeight="1">
      <c r="A24" s="25" t="s">
        <v>23</v>
      </c>
      <c r="B24" s="20" t="s">
        <v>24</v>
      </c>
      <c r="C24" s="21"/>
      <c r="D24" s="22">
        <f>D25+D26+D27</f>
        <v>7145</v>
      </c>
    </row>
    <row r="25" spans="1:4" s="18" customFormat="1" ht="47.25" customHeight="1">
      <c r="A25" s="25" t="s">
        <v>25</v>
      </c>
      <c r="B25" s="20" t="s">
        <v>24</v>
      </c>
      <c r="C25" s="21" t="s">
        <v>26</v>
      </c>
      <c r="D25" s="22">
        <f>5066-90</f>
        <v>4976</v>
      </c>
    </row>
    <row r="26" spans="1:4" s="18" customFormat="1" ht="15.75">
      <c r="A26" s="25" t="s">
        <v>17</v>
      </c>
      <c r="B26" s="20" t="s">
        <v>24</v>
      </c>
      <c r="C26" s="21" t="s">
        <v>18</v>
      </c>
      <c r="D26" s="22">
        <v>2050.6</v>
      </c>
    </row>
    <row r="27" spans="1:4" s="18" customFormat="1" ht="15.75">
      <c r="A27" s="25" t="s">
        <v>27</v>
      </c>
      <c r="B27" s="20" t="s">
        <v>24</v>
      </c>
      <c r="C27" s="21" t="s">
        <v>28</v>
      </c>
      <c r="D27" s="22">
        <v>118.4</v>
      </c>
    </row>
    <row r="28" spans="1:4" s="18" customFormat="1" ht="28.5">
      <c r="A28" s="26" t="s">
        <v>29</v>
      </c>
      <c r="B28" s="15" t="s">
        <v>170</v>
      </c>
      <c r="C28" s="16"/>
      <c r="D28" s="27">
        <f>D29+D30+D31</f>
        <v>2863.3</v>
      </c>
    </row>
    <row r="29" spans="1:4" s="18" customFormat="1" ht="45.75" customHeight="1">
      <c r="A29" s="25" t="s">
        <v>25</v>
      </c>
      <c r="B29" s="20" t="s">
        <v>30</v>
      </c>
      <c r="C29" s="21" t="s">
        <v>26</v>
      </c>
      <c r="D29" s="28">
        <v>2172</v>
      </c>
    </row>
    <row r="30" spans="1:4" s="23" customFormat="1" ht="15.75">
      <c r="A30" s="25" t="s">
        <v>17</v>
      </c>
      <c r="B30" s="20" t="s">
        <v>30</v>
      </c>
      <c r="C30" s="21" t="s">
        <v>18</v>
      </c>
      <c r="D30" s="28">
        <f>615.5-6.7</f>
        <v>608.8</v>
      </c>
    </row>
    <row r="31" spans="1:4" s="23" customFormat="1" ht="15.75">
      <c r="A31" s="29" t="s">
        <v>27</v>
      </c>
      <c r="B31" s="20" t="s">
        <v>30</v>
      </c>
      <c r="C31" s="21" t="s">
        <v>28</v>
      </c>
      <c r="D31" s="28">
        <v>82.5</v>
      </c>
    </row>
    <row r="32" spans="1:4" s="23" customFormat="1" ht="28.5">
      <c r="A32" s="30" t="s">
        <v>31</v>
      </c>
      <c r="B32" s="15" t="s">
        <v>171</v>
      </c>
      <c r="C32" s="16"/>
      <c r="D32" s="27">
        <f>D33</f>
        <v>26.7</v>
      </c>
    </row>
    <row r="33" spans="1:4" s="23" customFormat="1" ht="15.75">
      <c r="A33" s="25" t="s">
        <v>17</v>
      </c>
      <c r="B33" s="20" t="s">
        <v>32</v>
      </c>
      <c r="C33" s="21" t="s">
        <v>18</v>
      </c>
      <c r="D33" s="28">
        <f>20+6.7</f>
        <v>26.7</v>
      </c>
    </row>
    <row r="34" spans="1:4" s="18" customFormat="1" ht="15.75">
      <c r="A34" s="26" t="s">
        <v>33</v>
      </c>
      <c r="B34" s="15" t="s">
        <v>172</v>
      </c>
      <c r="C34" s="16"/>
      <c r="D34" s="27">
        <f>D35</f>
        <v>1770</v>
      </c>
    </row>
    <row r="35" spans="1:4" s="18" customFormat="1" ht="20.25" customHeight="1">
      <c r="A35" s="25" t="s">
        <v>23</v>
      </c>
      <c r="B35" s="20" t="s">
        <v>34</v>
      </c>
      <c r="C35" s="21"/>
      <c r="D35" s="28">
        <f>D36</f>
        <v>1770</v>
      </c>
    </row>
    <row r="36" spans="1:4" s="18" customFormat="1" ht="30">
      <c r="A36" s="25" t="s">
        <v>35</v>
      </c>
      <c r="B36" s="20" t="s">
        <v>34</v>
      </c>
      <c r="C36" s="31" t="s">
        <v>36</v>
      </c>
      <c r="D36" s="28">
        <f>2159-139-250</f>
        <v>1770</v>
      </c>
    </row>
    <row r="37" spans="1:4" s="23" customFormat="1" ht="15.75">
      <c r="A37" s="26" t="s">
        <v>37</v>
      </c>
      <c r="B37" s="15" t="s">
        <v>173</v>
      </c>
      <c r="C37" s="32"/>
      <c r="D37" s="27">
        <f>D38+D39</f>
        <v>600</v>
      </c>
    </row>
    <row r="38" spans="1:4" s="18" customFormat="1" ht="45">
      <c r="A38" s="25" t="s">
        <v>25</v>
      </c>
      <c r="B38" s="20" t="s">
        <v>38</v>
      </c>
      <c r="C38" s="33" t="s">
        <v>26</v>
      </c>
      <c r="D38" s="34">
        <v>120</v>
      </c>
    </row>
    <row r="39" spans="1:4" s="35" customFormat="1" ht="22.5" customHeight="1">
      <c r="A39" s="25" t="s">
        <v>17</v>
      </c>
      <c r="B39" s="20" t="s">
        <v>38</v>
      </c>
      <c r="C39" s="33" t="s">
        <v>18</v>
      </c>
      <c r="D39" s="34">
        <v>480</v>
      </c>
    </row>
    <row r="40" spans="1:4" s="35" customFormat="1" ht="27" customHeight="1">
      <c r="A40" s="26" t="s">
        <v>39</v>
      </c>
      <c r="B40" s="15" t="s">
        <v>174</v>
      </c>
      <c r="C40" s="32"/>
      <c r="D40" s="27">
        <f>D41</f>
        <v>855.9</v>
      </c>
    </row>
    <row r="41" spans="1:4" s="18" customFormat="1" ht="15.75">
      <c r="A41" s="29" t="s">
        <v>41</v>
      </c>
      <c r="B41" s="15" t="s">
        <v>40</v>
      </c>
      <c r="C41" s="31"/>
      <c r="D41" s="28">
        <f>D42</f>
        <v>855.9</v>
      </c>
    </row>
    <row r="42" spans="1:4" s="18" customFormat="1" ht="23.25" customHeight="1">
      <c r="A42" s="29" t="s">
        <v>17</v>
      </c>
      <c r="B42" s="15" t="s">
        <v>40</v>
      </c>
      <c r="C42" s="31" t="s">
        <v>18</v>
      </c>
      <c r="D42" s="28">
        <v>855.9</v>
      </c>
    </row>
    <row r="43" spans="1:4" s="18" customFormat="1" ht="31.5">
      <c r="A43" s="14" t="s">
        <v>42</v>
      </c>
      <c r="B43" s="36" t="s">
        <v>43</v>
      </c>
      <c r="C43" s="37"/>
      <c r="D43" s="38">
        <f>D44</f>
        <v>170</v>
      </c>
    </row>
    <row r="44" spans="1:4" s="18" customFormat="1" ht="18.75" customHeight="1">
      <c r="A44" s="29" t="s">
        <v>44</v>
      </c>
      <c r="B44" s="20" t="s">
        <v>45</v>
      </c>
      <c r="C44" s="39"/>
      <c r="D44" s="40">
        <f>D45</f>
        <v>170</v>
      </c>
    </row>
    <row r="45" spans="1:4" s="18" customFormat="1" ht="20.25" customHeight="1">
      <c r="A45" s="29" t="s">
        <v>46</v>
      </c>
      <c r="B45" s="20" t="s">
        <v>47</v>
      </c>
      <c r="C45" s="39"/>
      <c r="D45" s="41">
        <f>D46</f>
        <v>170</v>
      </c>
    </row>
    <row r="46" spans="1:4" s="18" customFormat="1" ht="24.75" customHeight="1">
      <c r="A46" s="29" t="s">
        <v>17</v>
      </c>
      <c r="B46" s="20" t="s">
        <v>47</v>
      </c>
      <c r="C46" s="39" t="s">
        <v>18</v>
      </c>
      <c r="D46" s="41">
        <v>170</v>
      </c>
    </row>
    <row r="47" spans="1:4" s="18" customFormat="1" ht="36" customHeight="1">
      <c r="A47" s="14" t="s">
        <v>48</v>
      </c>
      <c r="B47" s="15" t="s">
        <v>49</v>
      </c>
      <c r="C47" s="16"/>
      <c r="D47" s="42">
        <f>D48</f>
        <v>1155</v>
      </c>
    </row>
    <row r="48" spans="1:4" s="18" customFormat="1" ht="15.75" customHeight="1">
      <c r="A48" s="29" t="s">
        <v>50</v>
      </c>
      <c r="B48" s="20" t="s">
        <v>51</v>
      </c>
      <c r="C48" s="21"/>
      <c r="D48" s="43">
        <f>D49</f>
        <v>1155</v>
      </c>
    </row>
    <row r="49" spans="1:4" s="18" customFormat="1" ht="15.75">
      <c r="A49" s="29" t="s">
        <v>52</v>
      </c>
      <c r="B49" s="20" t="s">
        <v>53</v>
      </c>
      <c r="C49" s="21"/>
      <c r="D49" s="43">
        <f>D50</f>
        <v>1155</v>
      </c>
    </row>
    <row r="50" spans="1:4" s="18" customFormat="1" ht="21" customHeight="1">
      <c r="A50" s="29" t="s">
        <v>17</v>
      </c>
      <c r="B50" s="20" t="s">
        <v>53</v>
      </c>
      <c r="C50" s="21" t="s">
        <v>18</v>
      </c>
      <c r="D50" s="44">
        <f>1030+125</f>
        <v>1155</v>
      </c>
    </row>
    <row r="51" spans="1:4" s="18" customFormat="1" ht="51.75" customHeight="1">
      <c r="A51" s="14" t="s">
        <v>54</v>
      </c>
      <c r="B51" s="15" t="s">
        <v>55</v>
      </c>
      <c r="C51" s="21"/>
      <c r="D51" s="44">
        <f>D52</f>
        <v>2990</v>
      </c>
    </row>
    <row r="52" spans="1:4" s="18" customFormat="1" ht="36" customHeight="1">
      <c r="A52" s="29" t="s">
        <v>56</v>
      </c>
      <c r="B52" s="15" t="s">
        <v>57</v>
      </c>
      <c r="C52" s="33"/>
      <c r="D52" s="46">
        <f>D53+D54+D55</f>
        <v>2990</v>
      </c>
    </row>
    <row r="53" spans="1:4" s="18" customFormat="1" ht="51.75" customHeight="1">
      <c r="A53" s="29" t="s">
        <v>25</v>
      </c>
      <c r="B53" s="20" t="s">
        <v>58</v>
      </c>
      <c r="C53" s="33" t="s">
        <v>26</v>
      </c>
      <c r="D53" s="46">
        <v>261</v>
      </c>
    </row>
    <row r="54" spans="1:4" s="18" customFormat="1" ht="24.75" customHeight="1">
      <c r="A54" s="29" t="s">
        <v>17</v>
      </c>
      <c r="B54" s="20" t="s">
        <v>58</v>
      </c>
      <c r="C54" s="33" t="s">
        <v>18</v>
      </c>
      <c r="D54" s="46">
        <v>2529</v>
      </c>
    </row>
    <row r="55" spans="1:4" s="18" customFormat="1" ht="21" customHeight="1">
      <c r="A55" s="29" t="s">
        <v>27</v>
      </c>
      <c r="B55" s="20" t="s">
        <v>58</v>
      </c>
      <c r="C55" s="33" t="s">
        <v>28</v>
      </c>
      <c r="D55" s="46">
        <v>200</v>
      </c>
    </row>
    <row r="56" spans="1:4" s="48" customFormat="1" ht="38.25" customHeight="1">
      <c r="A56" s="14" t="s">
        <v>59</v>
      </c>
      <c r="B56" s="15" t="s">
        <v>60</v>
      </c>
      <c r="C56" s="16"/>
      <c r="D56" s="47">
        <f>D57+D61+D67+D70+D75+D79+D82+D86+D89+D92+D95+D98</f>
        <v>7916.3</v>
      </c>
    </row>
    <row r="57" spans="1:4" s="49" customFormat="1" ht="28.5">
      <c r="A57" s="30" t="s">
        <v>61</v>
      </c>
      <c r="B57" s="15" t="s">
        <v>62</v>
      </c>
      <c r="C57" s="16"/>
      <c r="D57" s="42">
        <f>D58</f>
        <v>780</v>
      </c>
    </row>
    <row r="58" spans="1:4" s="48" customFormat="1" ht="15.75">
      <c r="A58" s="29" t="s">
        <v>63</v>
      </c>
      <c r="B58" s="20" t="s">
        <v>64</v>
      </c>
      <c r="C58" s="21"/>
      <c r="D58" s="43">
        <f>D59</f>
        <v>780</v>
      </c>
    </row>
    <row r="59" spans="1:4" s="23" customFormat="1" ht="22.5" customHeight="1">
      <c r="A59" s="29" t="s">
        <v>65</v>
      </c>
      <c r="B59" s="20" t="s">
        <v>64</v>
      </c>
      <c r="C59" s="21"/>
      <c r="D59" s="44">
        <f>D60</f>
        <v>780</v>
      </c>
    </row>
    <row r="60" spans="1:4" s="49" customFormat="1" ht="45">
      <c r="A60" s="29" t="s">
        <v>25</v>
      </c>
      <c r="B60" s="20" t="s">
        <v>64</v>
      </c>
      <c r="C60" s="21" t="s">
        <v>26</v>
      </c>
      <c r="D60" s="43">
        <v>780</v>
      </c>
    </row>
    <row r="61" spans="1:4" s="49" customFormat="1" ht="28.5">
      <c r="A61" s="30" t="s">
        <v>66</v>
      </c>
      <c r="B61" s="15" t="s">
        <v>67</v>
      </c>
      <c r="C61" s="16"/>
      <c r="D61" s="51">
        <f>D62</f>
        <v>5590</v>
      </c>
    </row>
    <row r="62" spans="1:4" s="23" customFormat="1" ht="30" customHeight="1">
      <c r="A62" s="29" t="s">
        <v>68</v>
      </c>
      <c r="B62" s="20" t="s">
        <v>69</v>
      </c>
      <c r="C62" s="21"/>
      <c r="D62" s="46">
        <f>D63</f>
        <v>5590</v>
      </c>
    </row>
    <row r="63" spans="1:4" s="23" customFormat="1" ht="18.75" customHeight="1">
      <c r="A63" s="29" t="s">
        <v>65</v>
      </c>
      <c r="B63" s="20" t="s">
        <v>69</v>
      </c>
      <c r="C63" s="21"/>
      <c r="D63" s="46">
        <f>D64+D65+D66</f>
        <v>5590</v>
      </c>
    </row>
    <row r="64" spans="1:4" s="23" customFormat="1" ht="45" customHeight="1">
      <c r="A64" s="29" t="s">
        <v>25</v>
      </c>
      <c r="B64" s="20" t="s">
        <v>69</v>
      </c>
      <c r="C64" s="52" t="s">
        <v>26</v>
      </c>
      <c r="D64" s="46">
        <f>5285+150</f>
        <v>5435</v>
      </c>
    </row>
    <row r="65" spans="1:4" s="18" customFormat="1" ht="15.75">
      <c r="A65" s="29" t="s">
        <v>17</v>
      </c>
      <c r="B65" s="20" t="s">
        <v>69</v>
      </c>
      <c r="C65" s="52" t="s">
        <v>18</v>
      </c>
      <c r="D65" s="46">
        <f>305-20-150</f>
        <v>135</v>
      </c>
    </row>
    <row r="66" spans="1:4" s="18" customFormat="1" ht="17.25" customHeight="1">
      <c r="A66" s="29" t="s">
        <v>27</v>
      </c>
      <c r="B66" s="20" t="s">
        <v>69</v>
      </c>
      <c r="C66" s="52" t="s">
        <v>28</v>
      </c>
      <c r="D66" s="46">
        <v>20</v>
      </c>
    </row>
    <row r="67" spans="1:4" s="18" customFormat="1" ht="15.75" customHeight="1">
      <c r="A67" s="30" t="s">
        <v>70</v>
      </c>
      <c r="B67" s="15" t="s">
        <v>71</v>
      </c>
      <c r="C67" s="53"/>
      <c r="D67" s="54">
        <f>D68</f>
        <v>7.6</v>
      </c>
    </row>
    <row r="68" spans="1:4" s="23" customFormat="1" ht="15.75" customHeight="1">
      <c r="A68" s="29" t="s">
        <v>72</v>
      </c>
      <c r="B68" s="20" t="s">
        <v>73</v>
      </c>
      <c r="C68" s="52"/>
      <c r="D68" s="44">
        <f>D69</f>
        <v>7.6</v>
      </c>
    </row>
    <row r="69" spans="1:4" s="48" customFormat="1" ht="15.75">
      <c r="A69" s="29" t="s">
        <v>17</v>
      </c>
      <c r="B69" s="20" t="s">
        <v>73</v>
      </c>
      <c r="C69" s="52" t="s">
        <v>18</v>
      </c>
      <c r="D69" s="44">
        <v>7.6</v>
      </c>
    </row>
    <row r="70" spans="1:4" s="49" customFormat="1" ht="28.5">
      <c r="A70" s="30" t="s">
        <v>74</v>
      </c>
      <c r="B70" s="15" t="s">
        <v>75</v>
      </c>
      <c r="C70" s="16"/>
      <c r="D70" s="54">
        <f>D71</f>
        <v>185</v>
      </c>
    </row>
    <row r="71" spans="1:4" s="48" customFormat="1" ht="15.75">
      <c r="A71" s="29" t="s">
        <v>76</v>
      </c>
      <c r="B71" s="20" t="s">
        <v>77</v>
      </c>
      <c r="C71" s="52"/>
      <c r="D71" s="44">
        <f>D72</f>
        <v>185</v>
      </c>
    </row>
    <row r="72" spans="1:4" s="49" customFormat="1" ht="15.75">
      <c r="A72" s="29" t="s">
        <v>65</v>
      </c>
      <c r="B72" s="20" t="s">
        <v>77</v>
      </c>
      <c r="C72" s="52"/>
      <c r="D72" s="44">
        <f>D73+D74</f>
        <v>185</v>
      </c>
    </row>
    <row r="73" spans="1:4" s="49" customFormat="1" ht="45">
      <c r="A73" s="29" t="s">
        <v>25</v>
      </c>
      <c r="B73" s="20" t="s">
        <v>77</v>
      </c>
      <c r="C73" s="55" t="s">
        <v>26</v>
      </c>
      <c r="D73" s="46">
        <v>174</v>
      </c>
    </row>
    <row r="74" spans="1:4" s="49" customFormat="1" ht="15.75">
      <c r="A74" s="29" t="s">
        <v>17</v>
      </c>
      <c r="B74" s="20" t="s">
        <v>77</v>
      </c>
      <c r="C74" s="55" t="s">
        <v>18</v>
      </c>
      <c r="D74" s="46">
        <v>11</v>
      </c>
    </row>
    <row r="75" spans="1:4" s="49" customFormat="1" ht="15.75">
      <c r="A75" s="30" t="s">
        <v>78</v>
      </c>
      <c r="B75" s="15" t="s">
        <v>79</v>
      </c>
      <c r="C75" s="16"/>
      <c r="D75" s="42">
        <f>D76</f>
        <v>246.9</v>
      </c>
    </row>
    <row r="76" spans="1:4" s="48" customFormat="1" ht="15.75">
      <c r="A76" s="29" t="s">
        <v>80</v>
      </c>
      <c r="B76" s="20" t="s">
        <v>81</v>
      </c>
      <c r="C76" s="16"/>
      <c r="D76" s="43">
        <f>D77</f>
        <v>246.9</v>
      </c>
    </row>
    <row r="77" spans="1:4" s="49" customFormat="1" ht="15.75">
      <c r="A77" s="29" t="s">
        <v>82</v>
      </c>
      <c r="B77" s="20" t="s">
        <v>81</v>
      </c>
      <c r="C77" s="16"/>
      <c r="D77" s="43">
        <f>D78</f>
        <v>246.9</v>
      </c>
    </row>
    <row r="78" spans="1:4" s="48" customFormat="1" ht="20.25" customHeight="1">
      <c r="A78" s="29" t="s">
        <v>83</v>
      </c>
      <c r="B78" s="20" t="s">
        <v>81</v>
      </c>
      <c r="C78" s="21" t="s">
        <v>84</v>
      </c>
      <c r="D78" s="44">
        <v>246.9</v>
      </c>
    </row>
    <row r="79" spans="1:4" s="23" customFormat="1" ht="15.75">
      <c r="A79" s="30" t="s">
        <v>85</v>
      </c>
      <c r="B79" s="15" t="s">
        <v>86</v>
      </c>
      <c r="C79" s="16"/>
      <c r="D79" s="54">
        <f>D80</f>
        <v>100</v>
      </c>
    </row>
    <row r="80" spans="1:4" s="18" customFormat="1" ht="30">
      <c r="A80" s="29" t="s">
        <v>87</v>
      </c>
      <c r="B80" s="20" t="s">
        <v>88</v>
      </c>
      <c r="C80" s="21"/>
      <c r="D80" s="44">
        <f>D81</f>
        <v>100</v>
      </c>
    </row>
    <row r="81" spans="1:4" s="18" customFormat="1" ht="15.75">
      <c r="A81" s="29" t="s">
        <v>27</v>
      </c>
      <c r="B81" s="20" t="s">
        <v>88</v>
      </c>
      <c r="C81" s="21" t="s">
        <v>28</v>
      </c>
      <c r="D81" s="44">
        <v>100</v>
      </c>
    </row>
    <row r="82" spans="1:4" s="23" customFormat="1" ht="33" customHeight="1">
      <c r="A82" s="30" t="s">
        <v>89</v>
      </c>
      <c r="B82" s="15" t="s">
        <v>90</v>
      </c>
      <c r="C82" s="16"/>
      <c r="D82" s="47">
        <f>D83</f>
        <v>490.79999999999995</v>
      </c>
    </row>
    <row r="83" spans="1:4" s="23" customFormat="1" ht="33" customHeight="1">
      <c r="A83" s="29" t="s">
        <v>89</v>
      </c>
      <c r="B83" s="20" t="s">
        <v>91</v>
      </c>
      <c r="C83" s="16"/>
      <c r="D83" s="50">
        <f>D84+D85</f>
        <v>490.79999999999995</v>
      </c>
    </row>
    <row r="84" spans="1:4" s="18" customFormat="1" ht="42.75" customHeight="1">
      <c r="A84" s="29" t="s">
        <v>25</v>
      </c>
      <c r="B84" s="20" t="s">
        <v>91</v>
      </c>
      <c r="C84" s="21" t="s">
        <v>26</v>
      </c>
      <c r="D84" s="56">
        <f>544.5-54.6</f>
        <v>489.9</v>
      </c>
    </row>
    <row r="85" spans="1:4" s="18" customFormat="1" ht="24" customHeight="1">
      <c r="A85" s="29" t="s">
        <v>17</v>
      </c>
      <c r="B85" s="20" t="s">
        <v>91</v>
      </c>
      <c r="C85" s="21" t="s">
        <v>18</v>
      </c>
      <c r="D85" s="46">
        <v>0.9</v>
      </c>
    </row>
    <row r="86" spans="1:4" s="23" customFormat="1" ht="24" customHeight="1">
      <c r="A86" s="30" t="s">
        <v>92</v>
      </c>
      <c r="B86" s="15" t="s">
        <v>93</v>
      </c>
      <c r="C86" s="16"/>
      <c r="D86" s="51">
        <f>D87</f>
        <v>340.2</v>
      </c>
    </row>
    <row r="87" spans="1:4" s="18" customFormat="1" ht="15.75">
      <c r="A87" s="29" t="s">
        <v>92</v>
      </c>
      <c r="B87" s="57" t="s">
        <v>94</v>
      </c>
      <c r="C87" s="33"/>
      <c r="D87" s="46">
        <f>D88</f>
        <v>340.2</v>
      </c>
    </row>
    <row r="88" spans="1:4" s="18" customFormat="1" ht="15.75">
      <c r="A88" s="29" t="s">
        <v>17</v>
      </c>
      <c r="B88" s="57" t="s">
        <v>94</v>
      </c>
      <c r="C88" s="33" t="s">
        <v>18</v>
      </c>
      <c r="D88" s="46">
        <f>300+40.2</f>
        <v>340.2</v>
      </c>
    </row>
    <row r="89" spans="1:4" s="23" customFormat="1" ht="21.75" customHeight="1">
      <c r="A89" s="58" t="s">
        <v>95</v>
      </c>
      <c r="B89" s="16" t="s">
        <v>96</v>
      </c>
      <c r="C89" s="16"/>
      <c r="D89" s="54">
        <f>D90</f>
        <v>70.8</v>
      </c>
    </row>
    <row r="90" spans="1:4" s="18" customFormat="1" ht="15.75">
      <c r="A90" s="29" t="s">
        <v>97</v>
      </c>
      <c r="B90" s="21" t="s">
        <v>98</v>
      </c>
      <c r="C90" s="33"/>
      <c r="D90" s="46">
        <f>D91</f>
        <v>70.8</v>
      </c>
    </row>
    <row r="91" spans="1:4" s="18" customFormat="1" ht="15.75">
      <c r="A91" s="29" t="s">
        <v>17</v>
      </c>
      <c r="B91" s="21" t="s">
        <v>98</v>
      </c>
      <c r="C91" s="33" t="s">
        <v>18</v>
      </c>
      <c r="D91" s="46">
        <f>150-39-40.2</f>
        <v>70.8</v>
      </c>
    </row>
    <row r="92" spans="1:4" s="18" customFormat="1" ht="41.25" customHeight="1">
      <c r="A92" s="59" t="s">
        <v>99</v>
      </c>
      <c r="B92" s="15" t="s">
        <v>100</v>
      </c>
      <c r="C92" s="21"/>
      <c r="D92" s="47">
        <f>D93</f>
        <v>20</v>
      </c>
    </row>
    <row r="93" spans="1:4" s="18" customFormat="1" ht="39" customHeight="1">
      <c r="A93" s="29" t="s">
        <v>101</v>
      </c>
      <c r="B93" s="20" t="s">
        <v>102</v>
      </c>
      <c r="C93" s="33"/>
      <c r="D93" s="46">
        <f>D94</f>
        <v>20</v>
      </c>
    </row>
    <row r="94" spans="1:4" s="23" customFormat="1" ht="15.75">
      <c r="A94" s="29" t="s">
        <v>17</v>
      </c>
      <c r="B94" s="20" t="s">
        <v>102</v>
      </c>
      <c r="C94" s="33" t="s">
        <v>18</v>
      </c>
      <c r="D94" s="46">
        <v>20</v>
      </c>
    </row>
    <row r="95" spans="1:4" s="23" customFormat="1" ht="37.5" customHeight="1">
      <c r="A95" s="59" t="s">
        <v>103</v>
      </c>
      <c r="B95" s="15" t="s">
        <v>104</v>
      </c>
      <c r="C95" s="16"/>
      <c r="D95" s="47">
        <f>D96</f>
        <v>65</v>
      </c>
    </row>
    <row r="96" spans="1:4" s="23" customFormat="1" ht="20.25">
      <c r="A96" s="29" t="s">
        <v>105</v>
      </c>
      <c r="B96" s="20" t="s">
        <v>106</v>
      </c>
      <c r="C96" s="60"/>
      <c r="D96" s="46">
        <f>D97</f>
        <v>65</v>
      </c>
    </row>
    <row r="97" spans="1:4" s="18" customFormat="1" ht="15.75">
      <c r="A97" s="29" t="s">
        <v>107</v>
      </c>
      <c r="B97" s="20" t="s">
        <v>106</v>
      </c>
      <c r="C97" s="33" t="s">
        <v>108</v>
      </c>
      <c r="D97" s="46">
        <v>65</v>
      </c>
    </row>
    <row r="98" spans="1:4" s="23" customFormat="1" ht="28.5">
      <c r="A98" s="30" t="s">
        <v>109</v>
      </c>
      <c r="B98" s="15" t="s">
        <v>110</v>
      </c>
      <c r="C98" s="61"/>
      <c r="D98" s="51">
        <f>D99</f>
        <v>20</v>
      </c>
    </row>
    <row r="99" spans="1:4" s="18" customFormat="1" ht="15">
      <c r="A99" s="29" t="s">
        <v>111</v>
      </c>
      <c r="B99" s="33" t="s">
        <v>112</v>
      </c>
      <c r="C99" s="33"/>
      <c r="D99" s="46">
        <f>D100</f>
        <v>20</v>
      </c>
    </row>
    <row r="100" spans="1:4" s="18" customFormat="1" ht="15">
      <c r="A100" s="29" t="s">
        <v>17</v>
      </c>
      <c r="B100" s="33" t="s">
        <v>112</v>
      </c>
      <c r="C100" s="33" t="s">
        <v>18</v>
      </c>
      <c r="D100" s="46">
        <v>20</v>
      </c>
    </row>
    <row r="101" spans="1:4" s="18" customFormat="1" ht="40.5" customHeight="1">
      <c r="A101" s="14" t="s">
        <v>113</v>
      </c>
      <c r="B101" s="15" t="s">
        <v>114</v>
      </c>
      <c r="C101" s="16"/>
      <c r="D101" s="42">
        <f>D102+D107+D110</f>
        <v>784.0999999999999</v>
      </c>
    </row>
    <row r="102" spans="1:4" s="23" customFormat="1" ht="22.5" customHeight="1">
      <c r="A102" s="30" t="s">
        <v>115</v>
      </c>
      <c r="B102" s="61" t="s">
        <v>116</v>
      </c>
      <c r="C102" s="61"/>
      <c r="D102" s="51">
        <f>D103+D105</f>
        <v>760.0999999999999</v>
      </c>
    </row>
    <row r="103" spans="1:4" s="18" customFormat="1" ht="15">
      <c r="A103" s="29" t="s">
        <v>117</v>
      </c>
      <c r="B103" s="33" t="s">
        <v>118</v>
      </c>
      <c r="C103" s="33"/>
      <c r="D103" s="46">
        <f>D104</f>
        <v>640.3</v>
      </c>
    </row>
    <row r="104" spans="1:4" s="18" customFormat="1" ht="22.5" customHeight="1">
      <c r="A104" s="29" t="s">
        <v>83</v>
      </c>
      <c r="B104" s="33" t="s">
        <v>118</v>
      </c>
      <c r="C104" s="33" t="s">
        <v>84</v>
      </c>
      <c r="D104" s="46">
        <v>640.3</v>
      </c>
    </row>
    <row r="105" spans="1:4" s="18" customFormat="1" ht="26.25" customHeight="1">
      <c r="A105" s="29" t="s">
        <v>119</v>
      </c>
      <c r="B105" s="33" t="s">
        <v>118</v>
      </c>
      <c r="C105" s="33"/>
      <c r="D105" s="46">
        <f>D106</f>
        <v>119.8</v>
      </c>
    </row>
    <row r="106" spans="1:4" s="18" customFormat="1" ht="22.5" customHeight="1">
      <c r="A106" s="29" t="s">
        <v>17</v>
      </c>
      <c r="B106" s="33" t="s">
        <v>118</v>
      </c>
      <c r="C106" s="33" t="s">
        <v>18</v>
      </c>
      <c r="D106" s="46">
        <f>59.9+59.9</f>
        <v>119.8</v>
      </c>
    </row>
    <row r="107" spans="1:4" s="23" customFormat="1" ht="35.25" customHeight="1">
      <c r="A107" s="30" t="s">
        <v>120</v>
      </c>
      <c r="B107" s="61" t="s">
        <v>121</v>
      </c>
      <c r="C107" s="61"/>
      <c r="D107" s="51">
        <f>D109</f>
        <v>10</v>
      </c>
    </row>
    <row r="108" spans="1:4" s="23" customFormat="1" ht="21.75" customHeight="1">
      <c r="A108" s="29" t="s">
        <v>122</v>
      </c>
      <c r="B108" s="33" t="s">
        <v>123</v>
      </c>
      <c r="C108" s="61"/>
      <c r="D108" s="51">
        <f>D109</f>
        <v>10</v>
      </c>
    </row>
    <row r="109" spans="1:4" s="18" customFormat="1" ht="15">
      <c r="A109" s="29" t="s">
        <v>17</v>
      </c>
      <c r="B109" s="33" t="s">
        <v>123</v>
      </c>
      <c r="C109" s="33" t="s">
        <v>18</v>
      </c>
      <c r="D109" s="46">
        <v>10</v>
      </c>
    </row>
    <row r="110" spans="1:4" s="23" customFormat="1" ht="15.75">
      <c r="A110" s="30" t="s">
        <v>124</v>
      </c>
      <c r="B110" s="61" t="s">
        <v>125</v>
      </c>
      <c r="C110" s="61"/>
      <c r="D110" s="51">
        <f>D112</f>
        <v>14</v>
      </c>
    </row>
    <row r="111" spans="1:4" s="23" customFormat="1" ht="15.75">
      <c r="A111" s="29" t="s">
        <v>126</v>
      </c>
      <c r="B111" s="33" t="s">
        <v>189</v>
      </c>
      <c r="C111" s="61"/>
      <c r="D111" s="46">
        <f>D112</f>
        <v>14</v>
      </c>
    </row>
    <row r="112" spans="1:4" s="18" customFormat="1" ht="15">
      <c r="A112" s="29" t="s">
        <v>17</v>
      </c>
      <c r="B112" s="33" t="s">
        <v>189</v>
      </c>
      <c r="C112" s="33" t="s">
        <v>18</v>
      </c>
      <c r="D112" s="46">
        <v>14</v>
      </c>
    </row>
    <row r="113" spans="1:4" s="18" customFormat="1" ht="56.25" customHeight="1">
      <c r="A113" s="14" t="s">
        <v>175</v>
      </c>
      <c r="B113" s="36" t="s">
        <v>176</v>
      </c>
      <c r="C113" s="37"/>
      <c r="D113" s="38">
        <f>D114</f>
        <v>80</v>
      </c>
    </row>
    <row r="114" spans="1:4" s="18" customFormat="1" ht="18.75" customHeight="1">
      <c r="A114" s="29" t="s">
        <v>141</v>
      </c>
      <c r="B114" s="33" t="s">
        <v>179</v>
      </c>
      <c r="C114" s="39"/>
      <c r="D114" s="40">
        <f>D115</f>
        <v>80</v>
      </c>
    </row>
    <row r="115" spans="1:4" s="18" customFormat="1" ht="48.75" customHeight="1">
      <c r="A115" s="29" t="s">
        <v>177</v>
      </c>
      <c r="B115" s="33" t="s">
        <v>178</v>
      </c>
      <c r="C115" s="39"/>
      <c r="D115" s="70">
        <f>D116</f>
        <v>80</v>
      </c>
    </row>
    <row r="116" spans="1:4" s="18" customFormat="1" ht="24.75" customHeight="1">
      <c r="A116" s="29" t="s">
        <v>167</v>
      </c>
      <c r="B116" s="33" t="s">
        <v>178</v>
      </c>
      <c r="C116" s="33" t="s">
        <v>168</v>
      </c>
      <c r="D116" s="46">
        <v>80</v>
      </c>
    </row>
    <row r="117" spans="1:4" s="18" customFormat="1" ht="56.25" customHeight="1">
      <c r="A117" s="14" t="s">
        <v>188</v>
      </c>
      <c r="B117" s="36" t="s">
        <v>187</v>
      </c>
      <c r="C117" s="37"/>
      <c r="D117" s="38">
        <f>D118</f>
        <v>32</v>
      </c>
    </row>
    <row r="118" spans="1:4" s="18" customFormat="1" ht="18.75" customHeight="1">
      <c r="A118" s="29" t="s">
        <v>140</v>
      </c>
      <c r="B118" s="33" t="s">
        <v>190</v>
      </c>
      <c r="C118" s="39"/>
      <c r="D118" s="40">
        <f>D119</f>
        <v>32</v>
      </c>
    </row>
    <row r="119" spans="1:4" s="18" customFormat="1" ht="24.75" customHeight="1">
      <c r="A119" s="29" t="s">
        <v>17</v>
      </c>
      <c r="B119" s="33" t="s">
        <v>190</v>
      </c>
      <c r="C119" s="33" t="s">
        <v>18</v>
      </c>
      <c r="D119" s="46">
        <v>32</v>
      </c>
    </row>
    <row r="120" spans="1:4" s="23" customFormat="1" ht="24.75" customHeight="1">
      <c r="A120" s="73" t="s">
        <v>186</v>
      </c>
      <c r="B120" s="74"/>
      <c r="C120" s="74"/>
      <c r="D120" s="75">
        <f>D121+D123+D125</f>
        <v>5843.4</v>
      </c>
    </row>
    <row r="121" spans="1:4" s="23" customFormat="1" ht="39.75" customHeight="1">
      <c r="A121" s="73" t="s">
        <v>183</v>
      </c>
      <c r="B121" s="36" t="s">
        <v>184</v>
      </c>
      <c r="C121" s="74"/>
      <c r="D121" s="72" t="str">
        <f>D122</f>
        <v>4273,4</v>
      </c>
    </row>
    <row r="122" spans="1:4" s="18" customFormat="1" ht="54" customHeight="1">
      <c r="A122" s="29" t="s">
        <v>25</v>
      </c>
      <c r="B122" s="33" t="s">
        <v>184</v>
      </c>
      <c r="C122" s="33" t="s">
        <v>26</v>
      </c>
      <c r="D122" s="45" t="s">
        <v>185</v>
      </c>
    </row>
    <row r="123" spans="1:4" s="23" customFormat="1" ht="39.75" customHeight="1">
      <c r="A123" s="30" t="s">
        <v>191</v>
      </c>
      <c r="B123" s="36" t="s">
        <v>192</v>
      </c>
      <c r="C123" s="74"/>
      <c r="D123" s="83" t="str">
        <f>D124</f>
        <v>50</v>
      </c>
    </row>
    <row r="124" spans="1:4" s="18" customFormat="1" ht="20.25" customHeight="1">
      <c r="A124" s="29" t="s">
        <v>17</v>
      </c>
      <c r="B124" s="33" t="s">
        <v>192</v>
      </c>
      <c r="C124" s="33" t="s">
        <v>18</v>
      </c>
      <c r="D124" s="84" t="s">
        <v>193</v>
      </c>
    </row>
    <row r="125" spans="1:4" s="23" customFormat="1" ht="66" customHeight="1">
      <c r="A125" s="73" t="s">
        <v>194</v>
      </c>
      <c r="B125" s="36" t="s">
        <v>178</v>
      </c>
      <c r="C125" s="74"/>
      <c r="D125" s="72" t="str">
        <f>D126</f>
        <v>1520</v>
      </c>
    </row>
    <row r="126" spans="1:4" s="18" customFormat="1" ht="24" customHeight="1">
      <c r="A126" s="85" t="s">
        <v>167</v>
      </c>
      <c r="B126" s="33" t="s">
        <v>178</v>
      </c>
      <c r="C126" s="33" t="s">
        <v>168</v>
      </c>
      <c r="D126" s="45" t="s">
        <v>195</v>
      </c>
    </row>
    <row r="127" spans="1:4" s="18" customFormat="1" ht="31.5">
      <c r="A127" s="14" t="s">
        <v>127</v>
      </c>
      <c r="B127" s="15"/>
      <c r="C127" s="16"/>
      <c r="D127" s="47">
        <f>D128+D135+D139+D142+D146</f>
        <v>11018.1</v>
      </c>
    </row>
    <row r="128" spans="1:4" s="23" customFormat="1" ht="15.75">
      <c r="A128" s="30" t="s">
        <v>128</v>
      </c>
      <c r="B128" s="61" t="s">
        <v>129</v>
      </c>
      <c r="C128" s="61"/>
      <c r="D128" s="51">
        <f>D129+D132</f>
        <v>1354.7</v>
      </c>
    </row>
    <row r="129" spans="1:4" s="18" customFormat="1" ht="31.5" customHeight="1">
      <c r="A129" s="29" t="s">
        <v>130</v>
      </c>
      <c r="B129" s="33" t="s">
        <v>131</v>
      </c>
      <c r="C129" s="33"/>
      <c r="D129" s="46">
        <f>D130</f>
        <v>170</v>
      </c>
    </row>
    <row r="130" spans="1:4" s="18" customFormat="1" ht="30">
      <c r="A130" s="29" t="s">
        <v>132</v>
      </c>
      <c r="B130" s="33" t="s">
        <v>133</v>
      </c>
      <c r="C130" s="33"/>
      <c r="D130" s="46">
        <f>D131</f>
        <v>170</v>
      </c>
    </row>
    <row r="131" spans="1:4" s="18" customFormat="1" ht="21" customHeight="1">
      <c r="A131" s="29" t="s">
        <v>17</v>
      </c>
      <c r="B131" s="33" t="s">
        <v>133</v>
      </c>
      <c r="C131" s="33" t="s">
        <v>18</v>
      </c>
      <c r="D131" s="46">
        <v>170</v>
      </c>
    </row>
    <row r="132" spans="1:4" s="18" customFormat="1" ht="17.25" customHeight="1">
      <c r="A132" s="29" t="s">
        <v>134</v>
      </c>
      <c r="B132" s="33" t="s">
        <v>135</v>
      </c>
      <c r="C132" s="33"/>
      <c r="D132" s="46">
        <f>D133</f>
        <v>1184.7</v>
      </c>
    </row>
    <row r="133" spans="1:4" ht="18.75" customHeight="1">
      <c r="A133" s="29" t="s">
        <v>23</v>
      </c>
      <c r="B133" s="33" t="s">
        <v>136</v>
      </c>
      <c r="C133" s="33"/>
      <c r="D133" s="46">
        <f>D134</f>
        <v>1184.7</v>
      </c>
    </row>
    <row r="134" spans="1:4" ht="17.25" customHeight="1">
      <c r="A134" s="29" t="s">
        <v>83</v>
      </c>
      <c r="B134" s="33" t="s">
        <v>136</v>
      </c>
      <c r="C134" s="33" t="s">
        <v>84</v>
      </c>
      <c r="D134" s="46">
        <v>1184.7</v>
      </c>
    </row>
    <row r="135" spans="1:4" s="62" customFormat="1" ht="17.25" customHeight="1">
      <c r="A135" s="30" t="s">
        <v>128</v>
      </c>
      <c r="B135" s="61" t="s">
        <v>129</v>
      </c>
      <c r="C135" s="61"/>
      <c r="D135" s="51">
        <f>D136</f>
        <v>35</v>
      </c>
    </row>
    <row r="136" spans="1:4" ht="17.25" customHeight="1">
      <c r="A136" s="29" t="s">
        <v>137</v>
      </c>
      <c r="B136" s="33" t="s">
        <v>131</v>
      </c>
      <c r="C136" s="33"/>
      <c r="D136" s="46">
        <f>D137</f>
        <v>35</v>
      </c>
    </row>
    <row r="137" spans="1:4" ht="15">
      <c r="A137" s="29" t="s">
        <v>138</v>
      </c>
      <c r="B137" s="33" t="s">
        <v>139</v>
      </c>
      <c r="C137" s="33"/>
      <c r="D137" s="46">
        <f>D138</f>
        <v>35</v>
      </c>
    </row>
    <row r="138" spans="1:4" ht="22.5" customHeight="1">
      <c r="A138" s="29" t="s">
        <v>17</v>
      </c>
      <c r="B138" s="33" t="s">
        <v>139</v>
      </c>
      <c r="C138" s="33">
        <v>200</v>
      </c>
      <c r="D138" s="46">
        <v>35</v>
      </c>
    </row>
    <row r="139" spans="1:4" s="62" customFormat="1" ht="15.75">
      <c r="A139" s="30" t="s">
        <v>141</v>
      </c>
      <c r="B139" s="61" t="s">
        <v>169</v>
      </c>
      <c r="C139" s="61"/>
      <c r="D139" s="51">
        <f>D140+D141</f>
        <v>50</v>
      </c>
    </row>
    <row r="140" spans="1:4" ht="15">
      <c r="A140" s="29" t="s">
        <v>17</v>
      </c>
      <c r="B140" s="33" t="s">
        <v>142</v>
      </c>
      <c r="C140" s="33" t="s">
        <v>18</v>
      </c>
      <c r="D140" s="46">
        <f>120-22.5-70</f>
        <v>27.5</v>
      </c>
    </row>
    <row r="141" spans="1:4" ht="15">
      <c r="A141" s="29" t="s">
        <v>27</v>
      </c>
      <c r="B141" s="33" t="s">
        <v>142</v>
      </c>
      <c r="C141" s="33" t="s">
        <v>28</v>
      </c>
      <c r="D141" s="46">
        <v>22.5</v>
      </c>
    </row>
    <row r="142" spans="1:4" s="62" customFormat="1" ht="15.75">
      <c r="A142" s="30" t="s">
        <v>143</v>
      </c>
      <c r="B142" s="61" t="s">
        <v>144</v>
      </c>
      <c r="C142" s="61"/>
      <c r="D142" s="51">
        <f>D144</f>
        <v>725.8</v>
      </c>
    </row>
    <row r="143" spans="1:4" ht="30">
      <c r="A143" s="29" t="s">
        <v>145</v>
      </c>
      <c r="B143" s="33" t="s">
        <v>146</v>
      </c>
      <c r="C143" s="33"/>
      <c r="D143" s="46">
        <f>D144</f>
        <v>725.8</v>
      </c>
    </row>
    <row r="144" spans="1:4" ht="15">
      <c r="A144" s="29" t="s">
        <v>147</v>
      </c>
      <c r="B144" s="33" t="s">
        <v>148</v>
      </c>
      <c r="C144" s="33"/>
      <c r="D144" s="46">
        <f>D145</f>
        <v>725.8</v>
      </c>
    </row>
    <row r="145" spans="1:4" ht="15">
      <c r="A145" s="29" t="s">
        <v>17</v>
      </c>
      <c r="B145" s="33" t="s">
        <v>148</v>
      </c>
      <c r="C145" s="33" t="s">
        <v>18</v>
      </c>
      <c r="D145" s="46">
        <f>550+175.8</f>
        <v>725.8</v>
      </c>
    </row>
    <row r="146" spans="1:4" s="62" customFormat="1" ht="15.75">
      <c r="A146" s="30" t="s">
        <v>149</v>
      </c>
      <c r="B146" s="61" t="s">
        <v>146</v>
      </c>
      <c r="C146" s="61"/>
      <c r="D146" s="51">
        <f>D149+D151+D153+D155+D147</f>
        <v>8852.6</v>
      </c>
    </row>
    <row r="147" spans="1:4" s="62" customFormat="1" ht="18.75" customHeight="1">
      <c r="A147" s="29" t="s">
        <v>164</v>
      </c>
      <c r="B147" s="33" t="s">
        <v>165</v>
      </c>
      <c r="C147" s="33"/>
      <c r="D147" s="46">
        <f>D148</f>
        <v>1000</v>
      </c>
    </row>
    <row r="148" spans="1:4" s="62" customFormat="1" ht="15.75">
      <c r="A148" s="29" t="s">
        <v>17</v>
      </c>
      <c r="B148" s="33" t="s">
        <v>165</v>
      </c>
      <c r="C148" s="33" t="s">
        <v>18</v>
      </c>
      <c r="D148" s="46">
        <v>1000</v>
      </c>
    </row>
    <row r="149" spans="1:4" ht="15">
      <c r="A149" s="29" t="s">
        <v>150</v>
      </c>
      <c r="B149" s="33" t="s">
        <v>151</v>
      </c>
      <c r="C149" s="33"/>
      <c r="D149" s="46">
        <f>D150</f>
        <v>3320</v>
      </c>
    </row>
    <row r="150" spans="1:4" ht="15">
      <c r="A150" s="29" t="s">
        <v>17</v>
      </c>
      <c r="B150" s="33" t="s">
        <v>151</v>
      </c>
      <c r="C150" s="33" t="s">
        <v>18</v>
      </c>
      <c r="D150" s="46">
        <f>2770+200+230+120</f>
        <v>3320</v>
      </c>
    </row>
    <row r="151" spans="1:4" ht="30">
      <c r="A151" s="29" t="s">
        <v>166</v>
      </c>
      <c r="B151" s="33" t="s">
        <v>152</v>
      </c>
      <c r="C151" s="33"/>
      <c r="D151" s="46">
        <f>D152</f>
        <v>1231</v>
      </c>
    </row>
    <row r="152" spans="1:4" ht="15">
      <c r="A152" s="29" t="s">
        <v>17</v>
      </c>
      <c r="B152" s="33" t="s">
        <v>152</v>
      </c>
      <c r="C152" s="33" t="s">
        <v>18</v>
      </c>
      <c r="D152" s="46">
        <f>1000+81+150</f>
        <v>1231</v>
      </c>
    </row>
    <row r="153" spans="1:4" ht="15">
      <c r="A153" s="29" t="s">
        <v>153</v>
      </c>
      <c r="B153" s="33" t="s">
        <v>154</v>
      </c>
      <c r="C153" s="33"/>
      <c r="D153" s="46">
        <f>D154</f>
        <v>500</v>
      </c>
    </row>
    <row r="154" spans="1:4" ht="15">
      <c r="A154" s="29" t="s">
        <v>17</v>
      </c>
      <c r="B154" s="33" t="s">
        <v>154</v>
      </c>
      <c r="C154" s="33" t="s">
        <v>18</v>
      </c>
      <c r="D154" s="46">
        <f>430+70</f>
        <v>500</v>
      </c>
    </row>
    <row r="155" spans="1:4" ht="15">
      <c r="A155" s="29" t="s">
        <v>155</v>
      </c>
      <c r="B155" s="33" t="s">
        <v>156</v>
      </c>
      <c r="C155" s="33"/>
      <c r="D155" s="46">
        <f>D156</f>
        <v>2801.6</v>
      </c>
    </row>
    <row r="156" spans="1:4" ht="15">
      <c r="A156" s="29" t="s">
        <v>17</v>
      </c>
      <c r="B156" s="33" t="s">
        <v>156</v>
      </c>
      <c r="C156" s="33" t="s">
        <v>18</v>
      </c>
      <c r="D156" s="46">
        <f>2160.6+300+150+191</f>
        <v>2801.6</v>
      </c>
    </row>
    <row r="157" ht="15.75" hidden="1"/>
    <row r="158" spans="1:9" s="64" customFormat="1" ht="15">
      <c r="A158" s="63" t="s">
        <v>157</v>
      </c>
      <c r="C158" s="82"/>
      <c r="F158" s="65"/>
      <c r="I158" s="66"/>
    </row>
    <row r="159" spans="1:9" s="64" customFormat="1" ht="15">
      <c r="A159" s="63" t="s">
        <v>158</v>
      </c>
      <c r="C159" s="82"/>
      <c r="F159" s="65"/>
      <c r="I159" s="66"/>
    </row>
    <row r="160" spans="1:9" s="64" customFormat="1" ht="15">
      <c r="A160" s="63" t="s">
        <v>159</v>
      </c>
      <c r="C160" s="82"/>
      <c r="D160" t="s">
        <v>160</v>
      </c>
      <c r="F160" s="65"/>
      <c r="I160" s="66"/>
    </row>
  </sheetData>
  <sheetProtection selectLockedCells="1" selectUnlockedCells="1"/>
  <mergeCells count="5">
    <mergeCell ref="A11:D11"/>
    <mergeCell ref="A13:A14"/>
    <mergeCell ref="B13:B14"/>
    <mergeCell ref="C13:C14"/>
    <mergeCell ref="D13:D14"/>
  </mergeCells>
  <printOptions/>
  <pageMargins left="0.5905511811023623" right="0.1968503937007874" top="0.3937007874015748" bottom="0.07874015748031496" header="0.3937007874015748" footer="0.5118110236220472"/>
  <pageSetup horizontalDpi="300" verticalDpi="300" orientation="portrait" paperSize="9" scale="52" r:id="rId1"/>
  <rowBreaks count="2" manualBreakCount="2">
    <brk id="55" max="3" man="1"/>
    <brk id="1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2015-12-02T10:30:19Z</cp:lastPrinted>
  <dcterms:created xsi:type="dcterms:W3CDTF">2015-02-10T05:42:14Z</dcterms:created>
  <dcterms:modified xsi:type="dcterms:W3CDTF">2015-12-02T10:30:57Z</dcterms:modified>
  <cp:category/>
  <cp:version/>
  <cp:contentType/>
  <cp:contentStatus/>
</cp:coreProperties>
</file>