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Лист2" sheetId="1" r:id="rId1"/>
    <sheet name="Лист3" sheetId="2" r:id="rId2"/>
  </sheets>
  <definedNames>
    <definedName name="_xlnm.Print_Area" localSheetId="0">'Лист2'!$A$1:$H$141</definedName>
  </definedNames>
  <calcPr fullCalcOnLoad="1"/>
</workbook>
</file>

<file path=xl/sharedStrings.xml><?xml version="1.0" encoding="utf-8"?>
<sst xmlns="http://schemas.openxmlformats.org/spreadsheetml/2006/main" count="519" uniqueCount="159">
  <si>
    <t>Приложение № 5</t>
  </si>
  <si>
    <t>( в тыс.руб)</t>
  </si>
  <si>
    <t>№ п/п</t>
  </si>
  <si>
    <t xml:space="preserve">Наименование </t>
  </si>
  <si>
    <t>Вед</t>
  </si>
  <si>
    <t>Раздел</t>
  </si>
  <si>
    <t>ПР</t>
  </si>
  <si>
    <t>ЦСР</t>
  </si>
  <si>
    <t>ВР</t>
  </si>
  <si>
    <t>Всего</t>
  </si>
  <si>
    <t>991</t>
  </si>
  <si>
    <t>01</t>
  </si>
  <si>
    <t>03</t>
  </si>
  <si>
    <t>Общегосударственные вопросы</t>
  </si>
  <si>
    <t>00</t>
  </si>
  <si>
    <t>02</t>
  </si>
  <si>
    <t>04</t>
  </si>
  <si>
    <t>07</t>
  </si>
  <si>
    <t>11</t>
  </si>
  <si>
    <t>Резервные фонды</t>
  </si>
  <si>
    <t>Национальная оборона</t>
  </si>
  <si>
    <t>Национальная безопасность и правоохранительная деятельность</t>
  </si>
  <si>
    <t>09</t>
  </si>
  <si>
    <t>Обеспечение пожарной безопасности</t>
  </si>
  <si>
    <t>10</t>
  </si>
  <si>
    <t>Национальная экономика</t>
  </si>
  <si>
    <t>06</t>
  </si>
  <si>
    <t>05</t>
  </si>
  <si>
    <t>Коммунальное хозяйство</t>
  </si>
  <si>
    <t>Благоустройство</t>
  </si>
  <si>
    <t>Уличное освещение</t>
  </si>
  <si>
    <t xml:space="preserve">Прочие мероприятия по благоустройству поселений </t>
  </si>
  <si>
    <t>Образование</t>
  </si>
  <si>
    <t>08</t>
  </si>
  <si>
    <t>Культура</t>
  </si>
  <si>
    <t>Социальная политика</t>
  </si>
  <si>
    <t>Пенсионное обеспечение</t>
  </si>
  <si>
    <t>Начальник финансового отдела</t>
  </si>
  <si>
    <t>администрации Калининского</t>
  </si>
  <si>
    <t>Е.В.Цыбуля</t>
  </si>
  <si>
    <t>к решению Совета Калининского сельского</t>
  </si>
  <si>
    <t xml:space="preserve"> поселения Калининского района </t>
  </si>
  <si>
    <t xml:space="preserve">"О бюджете Калининского сельского поселения  </t>
  </si>
  <si>
    <t>Сельское хозяйство и рыболовство</t>
  </si>
  <si>
    <t>сельского поселения Калининского района</t>
  </si>
  <si>
    <t>Жилищно-коммунальное хозяйство</t>
  </si>
  <si>
    <t>13</t>
  </si>
  <si>
    <t xml:space="preserve">Физическая культура и спорт </t>
  </si>
  <si>
    <t>Массовый спорт</t>
  </si>
  <si>
    <t>Образование и организация деятельности административных комиссий</t>
  </si>
  <si>
    <t>Жилищное хозяйство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</si>
  <si>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</si>
  <si>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</si>
  <si>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</si>
  <si>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</si>
  <si>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</si>
  <si>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</si>
  <si>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</si>
  <si>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500</t>
  </si>
  <si>
    <t>Резервный фонд администрации Калининского сельского поселения Калининского района</t>
  </si>
  <si>
    <t>Другие общегосударственные вопросы</t>
  </si>
  <si>
    <t>Мобилизационная и  вневойсковая подготовка</t>
  </si>
  <si>
    <t>Осуществление первичного воинского учета на территориях, где отсутствуют военные комиссариаты</t>
  </si>
  <si>
    <t>Дорожное хозяйство(дорожные фонды)</t>
  </si>
  <si>
    <t>Мероприятия в области жилищного хозяйства</t>
  </si>
  <si>
    <t>600</t>
  </si>
  <si>
    <t xml:space="preserve">Другие вопросы в области культуры, кинематографии </t>
  </si>
  <si>
    <t>Доплаты к пенсиям, дополнительное пенсионное обеспечение</t>
  </si>
  <si>
    <t xml:space="preserve">Обеспечение деятельности контрольно-счетной палаты </t>
  </si>
  <si>
    <t>Межбюджетные трансферты</t>
  </si>
  <si>
    <t>Оценка недвижимости, признание прав и регулирование отношений по государственной и муниципальной собственности</t>
  </si>
  <si>
    <t>Предоставление субсидий бюджетным, автономным учреждениям и иным некоммерческим организациям</t>
  </si>
  <si>
    <t>300</t>
  </si>
  <si>
    <t>5090010019</t>
  </si>
  <si>
    <t>6590010019</t>
  </si>
  <si>
    <t>5190010019</t>
  </si>
  <si>
    <t>5590022002</t>
  </si>
  <si>
    <t>5120031001</t>
  </si>
  <si>
    <t>5940021026</t>
  </si>
  <si>
    <t>5140041029</t>
  </si>
  <si>
    <t>Выполнение функций территориальных органов местного самоуправления, похозяйственный учет</t>
  </si>
  <si>
    <t>0510011016</t>
  </si>
  <si>
    <t>Муниципальная программа Калининского сельского поселения Калининского района "Информационное  и хозяйственное обеспечение деятельности органов местного самоуправления Калининского сельского поселения»</t>
  </si>
  <si>
    <t>5240011007</t>
  </si>
  <si>
    <t>5240011030</t>
  </si>
  <si>
    <t>5840031040</t>
  </si>
  <si>
    <t>Муниципальная программа Калининского сельского поселения Калининского района "Капитальный ремонт и ремонт автомобильных дорог местного значения Краснодарского края»</t>
  </si>
  <si>
    <t>0110011032</t>
  </si>
  <si>
    <t>6440021037</t>
  </si>
  <si>
    <t>5740021039</t>
  </si>
  <si>
    <t>5740021033</t>
  </si>
  <si>
    <t>5740021034</t>
  </si>
  <si>
    <t>5740021035</t>
  </si>
  <si>
    <t>5740021036</t>
  </si>
  <si>
    <t>Муниципальная программа Калининского сельского поселения Калининского района "Проведение мероприятий для молодежи Калининского сельского поселения Калининского района</t>
  </si>
  <si>
    <t>Расходы на обеспечение деятельности (оказание услуг) обеспечению деятельности МУ Калининский дом культуры</t>
  </si>
  <si>
    <t xml:space="preserve">Расходы на обеспечение деятельности (оказание услуг) муниципальных учреждений предоставлению субсидий МУ Кино </t>
  </si>
  <si>
    <t>Муниципальная программа Калининского сельского поселения Калининского района "Развитие культуры Калининского сельского поселения Калининского района»  мероприятие 6</t>
  </si>
  <si>
    <t>Муниципальная программа Калининского сельского поселения Калининского района "Развитие культуры Калининского сельского поселения Калининского района»  мероприятие 6 на культурно-массовые мероприятия</t>
  </si>
  <si>
    <t>Муниципальная программа Калининского сельского поселения Калининского района "Развитие физической культуры и спорта Калининского сельского поселения Калининского района»</t>
  </si>
  <si>
    <t>6440021005</t>
  </si>
  <si>
    <t>0210110059</t>
  </si>
  <si>
    <t>0210330059</t>
  </si>
  <si>
    <t>0210550059</t>
  </si>
  <si>
    <t>0210661008</t>
  </si>
  <si>
    <t>0210600000</t>
  </si>
  <si>
    <t>0210771008</t>
  </si>
  <si>
    <t>0410011007</t>
  </si>
  <si>
    <t xml:space="preserve">Муниципальная программа Калининского сельского поселения Калининского района "Развитие культуры Калининского сельского поселения Калининского района»  Другие мероприятия в области культуры и кинематографии на сохранение, использование, популяризации и охрану объектов культурного наследия (памятники) </t>
  </si>
  <si>
    <t>к решению Совета Калининского</t>
  </si>
  <si>
    <t xml:space="preserve">сельского поселения </t>
  </si>
  <si>
    <t xml:space="preserve">Калининского района </t>
  </si>
  <si>
    <t xml:space="preserve">Калининского района на 2017  год" </t>
  </si>
  <si>
    <t>Распределение бюджетных ассигнований по разделам, подразделам, целевым статьям и видам расходов классификации расходов бюджетов на 2017  год</t>
  </si>
  <si>
    <t>Муниципальная программа Калининского сельского поселения Калининского района "Обеспечение беспрепятственного доступа инвалидов (маломобильных групп населения) к обьектам инженерной, транспортной и социальной инфраструктуры Калининского сельского поселения Калининского района"</t>
  </si>
  <si>
    <t>0110012032</t>
  </si>
  <si>
    <t>0310011010</t>
  </si>
  <si>
    <t>5150051180</t>
  </si>
  <si>
    <t>в том числе на содержание обьекта основных средств, находящихся в казне поселения, - полигона ТБО -закупка товаров, работ и услуг для государственных (муниципальных) нужд</t>
  </si>
  <si>
    <t>5190260190</t>
  </si>
  <si>
    <t>1010460120</t>
  </si>
  <si>
    <t>Муниципальная программа Калининского сельского поселения Калининского района "Развитие культуры Калининского сельского поселения Калининского района»  мероприятие 6 На осуществление ежемесячных денежных выплат стимулирующего характера работникам муниципальных учреждений культуры, искусства и кинематографии, имеющим право на их получение</t>
  </si>
  <si>
    <t>08300S0120</t>
  </si>
  <si>
    <t>3020162440</t>
  </si>
  <si>
    <t>Субсидии на дополнительную помощь местным бюджетам для решения социально значимых вопросов</t>
  </si>
  <si>
    <t>9990060050</t>
  </si>
  <si>
    <t xml:space="preserve">Муниципальная программа Калининского сельского поселения Калининского района "Развитие культуры Калининского сельского поселения Калининского района», всего </t>
  </si>
  <si>
    <t>Расходы на обеспечение деятельности (оказание услуг) муниципальных учреждений МУК БС  Калининского сельского поселения, всего</t>
  </si>
  <si>
    <t>Приложение №4</t>
  </si>
  <si>
    <t>Сумма</t>
  </si>
  <si>
    <t>Расходы на обеспечение деятельности (оказание услуг) обеспечению деятельности МУ Калининский дом культуры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</si>
  <si>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обеспечение деятельности (оказание услуг) обеспечению деятельности МУ Калининский дом культуры на обеспечение поэтапного повышения уровня средней заработной платы работников муниципальных учреждений отрасли культуры, искусства и кинематографии до среднемесячной начисленной заработной платы наемных работников в организациях, у индивидуальных предпринимателей и физических лиц (среднемесячного дохода от трудовой деятельности) по Краснодарскому краю</t>
  </si>
  <si>
    <t>Расходы на обеспечение деятельности (оказание услуг) обеспечению деятельности МУ Калининский дом культуры закупка товаров, работ и услуг для государственных (муниципальных) нужд</t>
  </si>
  <si>
    <t>Расходы на обеспечение деятельности (оказание услуг) обеспечению деятельности МУ Калининский дом культуры иные бюджетные ассигнования</t>
  </si>
  <si>
    <t>Расходы на обеспечение деятельности (оказание услуг) муниципальных учреждений МУК БС  Калининского сельского поселения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</si>
  <si>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обеспечение деятельности (оказание услуг) муниципальных учреждений МУК БС  Калининского сельского поселения на обеспечение поэтапного повышения уровня средней заработной платы работников муниципальных учреждений отрасли культуры, искусства и кинематографии до среднемесячной начисленной заработной платы наемных работников в организациях, у индивидуальных предпринимателей и физических лиц (среднемесячного дохода от трудовой деятельности) по Краснодарскому краю</t>
  </si>
  <si>
    <t>Расходы на обеспечение деятельности (оказание услуг) муниципальных учреждений МУК БС  Калининского сельского поселения закупка товаров, работ и услуг для государственных (муниципальных) нужд</t>
  </si>
  <si>
    <t>Расходы на обеспечение деятельности (оказание услуг) муниципальных учреждений МУК БС  Калининского сельского поселения иные бюджетные ассигнования</t>
  </si>
  <si>
    <t xml:space="preserve">Функционирование высшего должностного лица муниципального образования </t>
  </si>
  <si>
    <t>Расходы на содержание главы муниципального образования</t>
  </si>
  <si>
    <t>Функционирование законодательных (представительных) органов муниципального образования</t>
  </si>
  <si>
    <t>Расходы на обеспечение законодательных (представительных) органов местного самоуправления</t>
  </si>
  <si>
    <t>Функционирование местных администраций</t>
  </si>
  <si>
    <t xml:space="preserve">Расходы на обеспечение деятельности администрации </t>
  </si>
  <si>
    <t>Молодежная политика</t>
  </si>
  <si>
    <t>Культура, кинематография</t>
  </si>
  <si>
    <t>Участие в предупреждении и ликвидации последствий чрезвычайных ситуаций в границах поселения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</si>
  <si>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</si>
  <si>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первичных мер пожарной безопасности в границах населенных пунктов поселения</t>
  </si>
  <si>
    <t>Содействие в развитие сельскохозяйственного производства</t>
  </si>
  <si>
    <t>Расходы, связанные с вопросами коммунального развития (в том числе уточнение схемы газоснабжения поселения)</t>
  </si>
  <si>
    <t>Озеленение территории</t>
  </si>
  <si>
    <t>Содержание мест захоронения</t>
  </si>
  <si>
    <t>Социальное обеспечение и иные выплаты населению</t>
  </si>
  <si>
    <t xml:space="preserve">Субсидии по программе Краснодарского края «Развитие сети автомобильных дорог Краснодарского края»,подпрограмма «Строительство, реконструкция, капитальный ремонт и ремонт автомобильных дорог общего пользования местного значения на территории Краснодарского края» </t>
  </si>
  <si>
    <t>Субсидии по программе Краснодарского края Развитие культуры Поэтапное повышение уровня средней заработной платы работников муниципальных учреждений</t>
  </si>
  <si>
    <t>от  22.11.2017 г.  № 174</t>
  </si>
  <si>
    <t>Расходы на обеспечение деятельности (оказание услуг) обеспечению деятельности МУ Калининский дом культуры Сохранение и развитие системы профессиональной подготовки кадров культуры и искусства, повышение эффективности государственного управления в сфере культуры края   на выплату денежного поощрения лучшему муниципальному учреждению и его работникам Калининского сельского поселения Калининского района</t>
  </si>
  <si>
    <t>0210310059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</si>
</sst>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;[Red]\-#,##0.00;0.00"/>
    <numFmt numFmtId="189" formatCode="0.00000"/>
    <numFmt numFmtId="190" formatCode="0.0000"/>
    <numFmt numFmtId="191" formatCode="0.000"/>
    <numFmt numFmtId="192" formatCode="0.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0.000000"/>
    <numFmt numFmtId="198" formatCode="_-* #,##0.0_р_._-;\-* #,##0.0_р_._-;_-* &quot;-&quot;??_р_._-;_-@_-"/>
  </numFmts>
  <fonts count="48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0"/>
      <name val="Arial Cyr"/>
      <family val="0"/>
    </font>
    <font>
      <sz val="11"/>
      <name val="Arial Cyr"/>
      <family val="0"/>
    </font>
    <font>
      <b/>
      <sz val="11"/>
      <color indexed="46"/>
      <name val="Arial Cyr"/>
      <family val="0"/>
    </font>
    <font>
      <sz val="11"/>
      <name val="Arial"/>
      <family val="2"/>
    </font>
    <font>
      <b/>
      <sz val="11"/>
      <color indexed="46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33" borderId="10" xfId="0" applyFont="1" applyFill="1" applyBorder="1" applyAlignment="1">
      <alignment horizontal="justify" vertical="top" wrapText="1"/>
    </xf>
    <xf numFmtId="49" fontId="7" fillId="33" borderId="10" xfId="0" applyNumberFormat="1" applyFont="1" applyFill="1" applyBorder="1" applyAlignment="1">
      <alignment horizontal="right"/>
    </xf>
    <xf numFmtId="192" fontId="7" fillId="33" borderId="10" xfId="0" applyNumberFormat="1" applyFont="1" applyFill="1" applyBorder="1" applyAlignment="1">
      <alignment/>
    </xf>
    <xf numFmtId="0" fontId="9" fillId="33" borderId="10" xfId="0" applyFont="1" applyFill="1" applyBorder="1" applyAlignment="1">
      <alignment horizontal="justify" vertical="top" wrapText="1"/>
    </xf>
    <xf numFmtId="0" fontId="7" fillId="33" borderId="1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top" wrapText="1"/>
    </xf>
    <xf numFmtId="49" fontId="10" fillId="33" borderId="10" xfId="54" applyNumberFormat="1" applyFont="1" applyFill="1" applyBorder="1" applyAlignment="1" applyProtection="1">
      <alignment horizontal="center" vertical="center"/>
      <protection hidden="1"/>
    </xf>
    <xf numFmtId="0" fontId="3" fillId="33" borderId="10" xfId="0" applyFont="1" applyFill="1" applyBorder="1" applyAlignment="1">
      <alignment horizontal="right" vertical="top" wrapText="1"/>
    </xf>
    <xf numFmtId="0" fontId="5" fillId="33" borderId="0" xfId="0" applyFont="1" applyFill="1" applyAlignment="1">
      <alignment/>
    </xf>
    <xf numFmtId="0" fontId="5" fillId="33" borderId="0" xfId="55" applyFont="1" applyFill="1">
      <alignment/>
      <protection/>
    </xf>
    <xf numFmtId="0" fontId="7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0" fontId="6" fillId="33" borderId="0" xfId="0" applyFont="1" applyFill="1" applyAlignment="1">
      <alignment/>
    </xf>
    <xf numFmtId="0" fontId="5" fillId="33" borderId="0" xfId="55" applyFont="1" applyFill="1" applyAlignment="1">
      <alignment horizontal="left"/>
      <protection/>
    </xf>
    <xf numFmtId="0" fontId="3" fillId="33" borderId="0" xfId="55" applyFont="1" applyFill="1" applyAlignment="1">
      <alignment horizontal="right"/>
      <protection/>
    </xf>
    <xf numFmtId="0" fontId="7" fillId="33" borderId="0" xfId="0" applyFont="1" applyFill="1" applyAlignment="1">
      <alignment/>
    </xf>
    <xf numFmtId="0" fontId="6" fillId="33" borderId="0" xfId="55" applyFont="1" applyFill="1">
      <alignment/>
      <protection/>
    </xf>
    <xf numFmtId="0" fontId="7" fillId="33" borderId="0" xfId="0" applyFont="1" applyFill="1" applyAlignment="1">
      <alignment horizontal="right"/>
    </xf>
    <xf numFmtId="0" fontId="8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47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right"/>
    </xf>
    <xf numFmtId="0" fontId="0" fillId="33" borderId="0" xfId="0" applyFill="1" applyAlignment="1">
      <alignment/>
    </xf>
    <xf numFmtId="0" fontId="11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7" fillId="33" borderId="10" xfId="0" applyFont="1" applyFill="1" applyBorder="1" applyAlignment="1">
      <alignment horizontal="right"/>
    </xf>
    <xf numFmtId="192" fontId="7" fillId="33" borderId="0" xfId="0" applyNumberFormat="1" applyFont="1" applyFill="1" applyAlignment="1">
      <alignment/>
    </xf>
    <xf numFmtId="192" fontId="7" fillId="33" borderId="0" xfId="0" applyNumberFormat="1" applyFont="1" applyFill="1" applyBorder="1" applyAlignment="1">
      <alignment/>
    </xf>
    <xf numFmtId="0" fontId="3" fillId="33" borderId="0" xfId="0" applyFont="1" applyFill="1" applyAlignment="1">
      <alignment horizontal="center" wrapText="1"/>
    </xf>
    <xf numFmtId="0" fontId="7" fillId="33" borderId="0" xfId="0" applyFont="1" applyFill="1" applyAlignment="1">
      <alignment horizont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 2" xfId="53"/>
    <cellStyle name="Обычный_tmp" xfId="54"/>
    <cellStyle name="Обычный_Прил 3 Доходы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7"/>
  <sheetViews>
    <sheetView tabSelected="1" view="pageBreakPreview" zoomScale="60" zoomScalePageLayoutView="0" workbookViewId="0" topLeftCell="A114">
      <selection activeCell="F108" sqref="F108"/>
    </sheetView>
  </sheetViews>
  <sheetFormatPr defaultColWidth="9.140625" defaultRowHeight="12.75"/>
  <cols>
    <col min="1" max="1" width="3.140625" style="12" customWidth="1"/>
    <col min="2" max="2" width="63.7109375" style="12" customWidth="1"/>
    <col min="3" max="3" width="6.00390625" style="12" hidden="1" customWidth="1"/>
    <col min="4" max="4" width="5.28125" style="12" customWidth="1"/>
    <col min="5" max="5" width="4.00390625" style="12" customWidth="1"/>
    <col min="6" max="6" width="13.140625" style="22" customWidth="1"/>
    <col min="7" max="7" width="4.7109375" style="12" customWidth="1"/>
    <col min="8" max="8" width="12.57421875" style="12" customWidth="1"/>
    <col min="9" max="9" width="9.57421875" style="23" bestFit="1" customWidth="1"/>
    <col min="10" max="16384" width="9.140625" style="12" customWidth="1"/>
  </cols>
  <sheetData>
    <row r="1" spans="2:6" s="29" customFormat="1" ht="15.75">
      <c r="B1" s="30"/>
      <c r="F1" s="31" t="s">
        <v>128</v>
      </c>
    </row>
    <row r="2" spans="2:6" s="29" customFormat="1" ht="15.75">
      <c r="B2" s="30"/>
      <c r="F2" s="31" t="s">
        <v>109</v>
      </c>
    </row>
    <row r="3" spans="2:6" s="29" customFormat="1" ht="15.75">
      <c r="B3" s="30"/>
      <c r="F3" s="31" t="s">
        <v>110</v>
      </c>
    </row>
    <row r="4" spans="2:6" s="29" customFormat="1" ht="15.75">
      <c r="B4" s="30"/>
      <c r="F4" s="31" t="s">
        <v>111</v>
      </c>
    </row>
    <row r="5" spans="2:6" s="29" customFormat="1" ht="15.75">
      <c r="B5" s="30"/>
      <c r="F5" s="31" t="s">
        <v>156</v>
      </c>
    </row>
    <row r="6" spans="2:9" s="10" customFormat="1" ht="15">
      <c r="B6" s="14"/>
      <c r="C6" s="15"/>
      <c r="F6" s="16" t="s">
        <v>0</v>
      </c>
      <c r="I6" s="17"/>
    </row>
    <row r="7" spans="2:9" s="11" customFormat="1" ht="15">
      <c r="B7" s="18"/>
      <c r="F7" s="19" t="s">
        <v>40</v>
      </c>
      <c r="H7" s="20"/>
      <c r="I7" s="21"/>
    </row>
    <row r="8" spans="2:9" s="11" customFormat="1" ht="15">
      <c r="B8" s="18"/>
      <c r="F8" s="19" t="s">
        <v>41</v>
      </c>
      <c r="H8" s="20"/>
      <c r="I8" s="21"/>
    </row>
    <row r="9" spans="2:9" s="11" customFormat="1" ht="15">
      <c r="B9" s="18"/>
      <c r="F9" s="19" t="s">
        <v>42</v>
      </c>
      <c r="H9" s="20"/>
      <c r="I9" s="21"/>
    </row>
    <row r="10" spans="6:9" s="11" customFormat="1" ht="15">
      <c r="F10" s="19" t="s">
        <v>112</v>
      </c>
      <c r="H10" s="20"/>
      <c r="I10" s="21"/>
    </row>
    <row r="11" ht="8.25" customHeight="1"/>
    <row r="13" spans="2:7" ht="33.75" customHeight="1">
      <c r="B13" s="35" t="s">
        <v>113</v>
      </c>
      <c r="C13" s="36"/>
      <c r="D13" s="36"/>
      <c r="E13" s="36"/>
      <c r="F13" s="36"/>
      <c r="G13" s="36"/>
    </row>
    <row r="14" spans="3:9" ht="12.75" customHeight="1">
      <c r="C14" s="24"/>
      <c r="D14" s="24"/>
      <c r="F14" s="16"/>
      <c r="G14" s="24"/>
      <c r="H14" s="24" t="s">
        <v>1</v>
      </c>
      <c r="I14" s="12"/>
    </row>
    <row r="15" ht="2.25" customHeight="1">
      <c r="I15" s="12"/>
    </row>
    <row r="16" spans="1:9" ht="32.25" customHeight="1">
      <c r="A16" s="13" t="s">
        <v>2</v>
      </c>
      <c r="B16" s="13" t="s">
        <v>3</v>
      </c>
      <c r="C16" s="13" t="s">
        <v>4</v>
      </c>
      <c r="D16" s="13" t="s">
        <v>5</v>
      </c>
      <c r="E16" s="13" t="s">
        <v>6</v>
      </c>
      <c r="F16" s="13" t="s">
        <v>7</v>
      </c>
      <c r="G16" s="13" t="s">
        <v>8</v>
      </c>
      <c r="H16" s="13" t="s">
        <v>129</v>
      </c>
      <c r="I16" s="12"/>
    </row>
    <row r="17" spans="1:9" ht="15.75" customHeight="1">
      <c r="A17" s="5"/>
      <c r="B17" s="5" t="s">
        <v>9</v>
      </c>
      <c r="C17" s="5"/>
      <c r="D17" s="5"/>
      <c r="E17" s="5"/>
      <c r="F17" s="32"/>
      <c r="G17" s="5"/>
      <c r="H17" s="3">
        <f>H18+H48+H53+H60+H73+H94+H98+H128+H132</f>
        <v>67104.96</v>
      </c>
      <c r="I17" s="33"/>
    </row>
    <row r="18" spans="1:9" s="6" customFormat="1" ht="16.5" customHeight="1">
      <c r="A18" s="5">
        <v>1</v>
      </c>
      <c r="B18" s="1" t="s">
        <v>13</v>
      </c>
      <c r="C18" s="2">
        <v>992</v>
      </c>
      <c r="D18" s="2" t="s">
        <v>11</v>
      </c>
      <c r="E18" s="2" t="s">
        <v>14</v>
      </c>
      <c r="F18" s="2"/>
      <c r="G18" s="2"/>
      <c r="H18" s="3">
        <f>H19+H22+H26+H33+H36+H39</f>
        <v>13108</v>
      </c>
      <c r="I18" s="34"/>
    </row>
    <row r="19" spans="1:8" s="6" customFormat="1" ht="32.25" customHeight="1">
      <c r="A19" s="5"/>
      <c r="B19" s="1" t="s">
        <v>138</v>
      </c>
      <c r="C19" s="2">
        <v>992</v>
      </c>
      <c r="D19" s="2" t="s">
        <v>11</v>
      </c>
      <c r="E19" s="2" t="s">
        <v>15</v>
      </c>
      <c r="F19" s="2"/>
      <c r="G19" s="2"/>
      <c r="H19" s="3">
        <f>H20</f>
        <v>860</v>
      </c>
    </row>
    <row r="20" spans="1:8" s="6" customFormat="1" ht="25.5" customHeight="1">
      <c r="A20" s="5"/>
      <c r="B20" s="1" t="s">
        <v>139</v>
      </c>
      <c r="C20" s="2">
        <v>992</v>
      </c>
      <c r="D20" s="2" t="s">
        <v>11</v>
      </c>
      <c r="E20" s="2" t="s">
        <v>15</v>
      </c>
      <c r="F20" s="2" t="s">
        <v>73</v>
      </c>
      <c r="G20" s="2"/>
      <c r="H20" s="3">
        <f>H21</f>
        <v>860</v>
      </c>
    </row>
    <row r="21" spans="1:8" s="6" customFormat="1" ht="63" customHeight="1">
      <c r="A21" s="5"/>
      <c r="B21" s="1" t="s">
        <v>52</v>
      </c>
      <c r="C21" s="2">
        <v>992</v>
      </c>
      <c r="D21" s="2" t="s">
        <v>11</v>
      </c>
      <c r="E21" s="2" t="s">
        <v>15</v>
      </c>
      <c r="F21" s="2" t="s">
        <v>73</v>
      </c>
      <c r="G21" s="2" t="s">
        <v>53</v>
      </c>
      <c r="H21" s="3">
        <v>860</v>
      </c>
    </row>
    <row r="22" spans="1:8" s="6" customFormat="1" ht="33" customHeight="1">
      <c r="A22" s="5"/>
      <c r="B22" s="1" t="s">
        <v>140</v>
      </c>
      <c r="C22" s="2" t="s">
        <v>10</v>
      </c>
      <c r="D22" s="2" t="s">
        <v>11</v>
      </c>
      <c r="E22" s="2" t="s">
        <v>12</v>
      </c>
      <c r="F22" s="2"/>
      <c r="G22" s="2"/>
      <c r="H22" s="3">
        <f>H23</f>
        <v>200</v>
      </c>
    </row>
    <row r="23" spans="1:8" s="6" customFormat="1" ht="33.75" customHeight="1">
      <c r="A23" s="5"/>
      <c r="B23" s="1" t="s">
        <v>141</v>
      </c>
      <c r="C23" s="2" t="s">
        <v>10</v>
      </c>
      <c r="D23" s="2" t="s">
        <v>11</v>
      </c>
      <c r="E23" s="2" t="s">
        <v>12</v>
      </c>
      <c r="F23" s="2" t="s">
        <v>74</v>
      </c>
      <c r="G23" s="1"/>
      <c r="H23" s="3">
        <f>H24+H25</f>
        <v>200</v>
      </c>
    </row>
    <row r="24" spans="1:8" s="6" customFormat="1" ht="63" customHeight="1">
      <c r="A24" s="5"/>
      <c r="B24" s="1" t="s">
        <v>52</v>
      </c>
      <c r="C24" s="2" t="s">
        <v>10</v>
      </c>
      <c r="D24" s="2" t="s">
        <v>11</v>
      </c>
      <c r="E24" s="2" t="s">
        <v>12</v>
      </c>
      <c r="F24" s="2" t="s">
        <v>74</v>
      </c>
      <c r="G24" s="2" t="s">
        <v>53</v>
      </c>
      <c r="H24" s="3">
        <v>189</v>
      </c>
    </row>
    <row r="25" spans="1:8" s="6" customFormat="1" ht="32.25" customHeight="1">
      <c r="A25" s="5"/>
      <c r="B25" s="1" t="s">
        <v>54</v>
      </c>
      <c r="C25" s="2" t="s">
        <v>10</v>
      </c>
      <c r="D25" s="2" t="s">
        <v>11</v>
      </c>
      <c r="E25" s="2" t="s">
        <v>12</v>
      </c>
      <c r="F25" s="2" t="s">
        <v>74</v>
      </c>
      <c r="G25" s="2" t="s">
        <v>55</v>
      </c>
      <c r="H25" s="3">
        <v>11</v>
      </c>
    </row>
    <row r="26" spans="1:8" s="6" customFormat="1" ht="22.5" customHeight="1">
      <c r="A26" s="5"/>
      <c r="B26" s="1" t="s">
        <v>142</v>
      </c>
      <c r="C26" s="2">
        <v>992</v>
      </c>
      <c r="D26" s="2" t="s">
        <v>11</v>
      </c>
      <c r="E26" s="2" t="s">
        <v>16</v>
      </c>
      <c r="F26" s="2"/>
      <c r="G26" s="2"/>
      <c r="H26" s="3">
        <f>H27+H31</f>
        <v>5980.000000000001</v>
      </c>
    </row>
    <row r="27" spans="1:8" s="6" customFormat="1" ht="25.5" customHeight="1">
      <c r="A27" s="5"/>
      <c r="B27" s="1" t="s">
        <v>143</v>
      </c>
      <c r="C27" s="2">
        <v>992</v>
      </c>
      <c r="D27" s="2" t="s">
        <v>11</v>
      </c>
      <c r="E27" s="2" t="s">
        <v>16</v>
      </c>
      <c r="F27" s="2" t="s">
        <v>75</v>
      </c>
      <c r="G27" s="2"/>
      <c r="H27" s="3">
        <f>H28+H29+H30</f>
        <v>5972.400000000001</v>
      </c>
    </row>
    <row r="28" spans="1:8" s="6" customFormat="1" ht="62.25" customHeight="1">
      <c r="A28" s="5"/>
      <c r="B28" s="1" t="s">
        <v>52</v>
      </c>
      <c r="C28" s="2">
        <v>992</v>
      </c>
      <c r="D28" s="2" t="s">
        <v>11</v>
      </c>
      <c r="E28" s="2" t="s">
        <v>16</v>
      </c>
      <c r="F28" s="2" t="s">
        <v>75</v>
      </c>
      <c r="G28" s="2" t="s">
        <v>53</v>
      </c>
      <c r="H28" s="3">
        <v>5930</v>
      </c>
    </row>
    <row r="29" spans="1:8" s="6" customFormat="1" ht="33.75" customHeight="1">
      <c r="A29" s="5"/>
      <c r="B29" s="1" t="s">
        <v>54</v>
      </c>
      <c r="C29" s="2">
        <v>992</v>
      </c>
      <c r="D29" s="2" t="s">
        <v>11</v>
      </c>
      <c r="E29" s="2" t="s">
        <v>16</v>
      </c>
      <c r="F29" s="2" t="s">
        <v>75</v>
      </c>
      <c r="G29" s="2" t="s">
        <v>55</v>
      </c>
      <c r="H29" s="3">
        <f>42.4-10.1</f>
        <v>32.3</v>
      </c>
    </row>
    <row r="30" spans="1:8" s="6" customFormat="1" ht="21.75" customHeight="1">
      <c r="A30" s="5"/>
      <c r="B30" s="1" t="s">
        <v>56</v>
      </c>
      <c r="C30" s="2">
        <v>992</v>
      </c>
      <c r="D30" s="2" t="s">
        <v>11</v>
      </c>
      <c r="E30" s="2" t="s">
        <v>16</v>
      </c>
      <c r="F30" s="2" t="s">
        <v>75</v>
      </c>
      <c r="G30" s="2" t="s">
        <v>57</v>
      </c>
      <c r="H30" s="3">
        <v>10.1</v>
      </c>
    </row>
    <row r="31" spans="1:8" s="6" customFormat="1" ht="30">
      <c r="A31" s="5"/>
      <c r="B31" s="1" t="s">
        <v>49</v>
      </c>
      <c r="C31" s="2">
        <v>992</v>
      </c>
      <c r="D31" s="2" t="s">
        <v>11</v>
      </c>
      <c r="E31" s="2" t="s">
        <v>16</v>
      </c>
      <c r="F31" s="2" t="s">
        <v>119</v>
      </c>
      <c r="G31" s="2"/>
      <c r="H31" s="3">
        <f>H32</f>
        <v>7.6</v>
      </c>
    </row>
    <row r="32" spans="1:8" s="6" customFormat="1" ht="33.75" customHeight="1">
      <c r="A32" s="5"/>
      <c r="B32" s="1" t="s">
        <v>54</v>
      </c>
      <c r="C32" s="2">
        <v>992</v>
      </c>
      <c r="D32" s="2" t="s">
        <v>11</v>
      </c>
      <c r="E32" s="2" t="s">
        <v>16</v>
      </c>
      <c r="F32" s="2" t="s">
        <v>119</v>
      </c>
      <c r="G32" s="2" t="s">
        <v>55</v>
      </c>
      <c r="H32" s="3">
        <v>7.6</v>
      </c>
    </row>
    <row r="33" spans="1:8" s="6" customFormat="1" ht="36.75" customHeight="1">
      <c r="A33" s="5"/>
      <c r="B33" s="1" t="s">
        <v>51</v>
      </c>
      <c r="C33" s="2">
        <v>992</v>
      </c>
      <c r="D33" s="2" t="s">
        <v>11</v>
      </c>
      <c r="E33" s="2" t="s">
        <v>26</v>
      </c>
      <c r="F33" s="2"/>
      <c r="G33" s="2"/>
      <c r="H33" s="3">
        <f>H34</f>
        <v>265.2</v>
      </c>
    </row>
    <row r="34" spans="1:8" s="6" customFormat="1" ht="24" customHeight="1">
      <c r="A34" s="5"/>
      <c r="B34" s="1" t="s">
        <v>68</v>
      </c>
      <c r="C34" s="2">
        <v>992</v>
      </c>
      <c r="D34" s="2" t="s">
        <v>11</v>
      </c>
      <c r="E34" s="2" t="s">
        <v>26</v>
      </c>
      <c r="F34" s="2" t="s">
        <v>76</v>
      </c>
      <c r="G34" s="2"/>
      <c r="H34" s="3">
        <f>H35</f>
        <v>265.2</v>
      </c>
    </row>
    <row r="35" spans="1:8" s="6" customFormat="1" ht="15.75" customHeight="1">
      <c r="A35" s="5"/>
      <c r="B35" s="1" t="s">
        <v>69</v>
      </c>
      <c r="C35" s="2">
        <v>992</v>
      </c>
      <c r="D35" s="2" t="s">
        <v>11</v>
      </c>
      <c r="E35" s="2" t="s">
        <v>26</v>
      </c>
      <c r="F35" s="2" t="s">
        <v>76</v>
      </c>
      <c r="G35" s="2" t="s">
        <v>58</v>
      </c>
      <c r="H35" s="3">
        <v>265.2</v>
      </c>
    </row>
    <row r="36" spans="1:8" s="6" customFormat="1" ht="19.5" customHeight="1">
      <c r="A36" s="5"/>
      <c r="B36" s="1" t="s">
        <v>19</v>
      </c>
      <c r="C36" s="2">
        <v>992</v>
      </c>
      <c r="D36" s="2" t="s">
        <v>11</v>
      </c>
      <c r="E36" s="2" t="s">
        <v>18</v>
      </c>
      <c r="F36" s="2"/>
      <c r="G36" s="2"/>
      <c r="H36" s="3">
        <f>H37</f>
        <v>1800</v>
      </c>
    </row>
    <row r="37" spans="1:8" s="6" customFormat="1" ht="32.25" customHeight="1">
      <c r="A37" s="5"/>
      <c r="B37" s="1" t="s">
        <v>59</v>
      </c>
      <c r="C37" s="2">
        <v>992</v>
      </c>
      <c r="D37" s="2" t="s">
        <v>11</v>
      </c>
      <c r="E37" s="2" t="s">
        <v>18</v>
      </c>
      <c r="F37" s="2" t="s">
        <v>77</v>
      </c>
      <c r="G37" s="2"/>
      <c r="H37" s="3">
        <f>H38</f>
        <v>1800</v>
      </c>
    </row>
    <row r="38" spans="1:8" s="6" customFormat="1" ht="17.25" customHeight="1">
      <c r="A38" s="5"/>
      <c r="B38" s="1" t="s">
        <v>56</v>
      </c>
      <c r="C38" s="2">
        <v>992</v>
      </c>
      <c r="D38" s="2" t="s">
        <v>11</v>
      </c>
      <c r="E38" s="2" t="s">
        <v>18</v>
      </c>
      <c r="F38" s="2" t="s">
        <v>77</v>
      </c>
      <c r="G38" s="2" t="s">
        <v>57</v>
      </c>
      <c r="H38" s="3">
        <f>800-500+1500</f>
        <v>1800</v>
      </c>
    </row>
    <row r="39" spans="1:8" s="6" customFormat="1" ht="17.25" customHeight="1">
      <c r="A39" s="5"/>
      <c r="B39" s="1" t="s">
        <v>60</v>
      </c>
      <c r="C39" s="2">
        <v>992</v>
      </c>
      <c r="D39" s="2" t="s">
        <v>11</v>
      </c>
      <c r="E39" s="2" t="s">
        <v>46</v>
      </c>
      <c r="F39" s="2"/>
      <c r="G39" s="2"/>
      <c r="H39" s="3">
        <f>H40+H42+H44</f>
        <v>4002.8</v>
      </c>
    </row>
    <row r="40" spans="1:8" s="6" customFormat="1" ht="34.5" customHeight="1">
      <c r="A40" s="5"/>
      <c r="B40" s="1" t="s">
        <v>80</v>
      </c>
      <c r="C40" s="2">
        <v>992</v>
      </c>
      <c r="D40" s="2" t="s">
        <v>11</v>
      </c>
      <c r="E40" s="2" t="s">
        <v>46</v>
      </c>
      <c r="F40" s="2" t="s">
        <v>79</v>
      </c>
      <c r="G40" s="2"/>
      <c r="H40" s="3">
        <f>H41</f>
        <v>700</v>
      </c>
    </row>
    <row r="41" spans="1:8" s="6" customFormat="1" ht="30" customHeight="1">
      <c r="A41" s="5"/>
      <c r="B41" s="1" t="s">
        <v>54</v>
      </c>
      <c r="C41" s="2">
        <v>992</v>
      </c>
      <c r="D41" s="2" t="s">
        <v>11</v>
      </c>
      <c r="E41" s="2" t="s">
        <v>46</v>
      </c>
      <c r="F41" s="2" t="s">
        <v>79</v>
      </c>
      <c r="G41" s="2" t="s">
        <v>55</v>
      </c>
      <c r="H41" s="3">
        <f>450+150+100</f>
        <v>700</v>
      </c>
    </row>
    <row r="42" spans="1:8" s="6" customFormat="1" ht="34.5" customHeight="1">
      <c r="A42" s="5"/>
      <c r="B42" s="1" t="s">
        <v>70</v>
      </c>
      <c r="C42" s="2">
        <v>992</v>
      </c>
      <c r="D42" s="2" t="s">
        <v>11</v>
      </c>
      <c r="E42" s="2" t="s">
        <v>46</v>
      </c>
      <c r="F42" s="2" t="s">
        <v>78</v>
      </c>
      <c r="G42" s="2"/>
      <c r="H42" s="3">
        <f>H43</f>
        <v>10</v>
      </c>
    </row>
    <row r="43" spans="1:8" s="6" customFormat="1" ht="30" customHeight="1">
      <c r="A43" s="5"/>
      <c r="B43" s="1" t="s">
        <v>54</v>
      </c>
      <c r="C43" s="2">
        <v>992</v>
      </c>
      <c r="D43" s="2" t="s">
        <v>11</v>
      </c>
      <c r="E43" s="2" t="s">
        <v>46</v>
      </c>
      <c r="F43" s="2" t="s">
        <v>78</v>
      </c>
      <c r="G43" s="2" t="s">
        <v>55</v>
      </c>
      <c r="H43" s="3">
        <v>10</v>
      </c>
    </row>
    <row r="44" spans="1:8" s="6" customFormat="1" ht="63" customHeight="1">
      <c r="A44" s="5"/>
      <c r="B44" s="1" t="s">
        <v>82</v>
      </c>
      <c r="C44" s="2">
        <v>992</v>
      </c>
      <c r="D44" s="2" t="s">
        <v>11</v>
      </c>
      <c r="E44" s="2" t="s">
        <v>46</v>
      </c>
      <c r="F44" s="2" t="s">
        <v>81</v>
      </c>
      <c r="G44" s="2"/>
      <c r="H44" s="3">
        <f>H45+H46+H47</f>
        <v>3292.8</v>
      </c>
    </row>
    <row r="45" spans="1:8" s="6" customFormat="1" ht="66.75" customHeight="1">
      <c r="A45" s="5"/>
      <c r="B45" s="1" t="s">
        <v>52</v>
      </c>
      <c r="C45" s="2">
        <v>992</v>
      </c>
      <c r="D45" s="2" t="s">
        <v>11</v>
      </c>
      <c r="E45" s="2" t="s">
        <v>46</v>
      </c>
      <c r="F45" s="2" t="s">
        <v>81</v>
      </c>
      <c r="G45" s="2" t="s">
        <v>53</v>
      </c>
      <c r="H45" s="3">
        <v>244.9</v>
      </c>
    </row>
    <row r="46" spans="1:8" s="6" customFormat="1" ht="32.25" customHeight="1">
      <c r="A46" s="5"/>
      <c r="B46" s="1" t="s">
        <v>54</v>
      </c>
      <c r="C46" s="2">
        <v>992</v>
      </c>
      <c r="D46" s="2" t="s">
        <v>11</v>
      </c>
      <c r="E46" s="2" t="s">
        <v>46</v>
      </c>
      <c r="F46" s="2" t="s">
        <v>81</v>
      </c>
      <c r="G46" s="2" t="s">
        <v>55</v>
      </c>
      <c r="H46" s="3">
        <f>2531.8-30+300-40.6</f>
        <v>2761.2000000000003</v>
      </c>
    </row>
    <row r="47" spans="1:8" s="6" customFormat="1" ht="15" customHeight="1">
      <c r="A47" s="5"/>
      <c r="B47" s="1" t="s">
        <v>56</v>
      </c>
      <c r="C47" s="2">
        <v>992</v>
      </c>
      <c r="D47" s="2" t="s">
        <v>11</v>
      </c>
      <c r="E47" s="2" t="s">
        <v>46</v>
      </c>
      <c r="F47" s="2" t="s">
        <v>81</v>
      </c>
      <c r="G47" s="2" t="s">
        <v>57</v>
      </c>
      <c r="H47" s="3">
        <v>286.7</v>
      </c>
    </row>
    <row r="48" spans="1:8" s="6" customFormat="1" ht="17.25" customHeight="1">
      <c r="A48" s="5">
        <v>2</v>
      </c>
      <c r="B48" s="1" t="s">
        <v>20</v>
      </c>
      <c r="C48" s="2">
        <v>992</v>
      </c>
      <c r="D48" s="2" t="s">
        <v>15</v>
      </c>
      <c r="E48" s="2" t="s">
        <v>14</v>
      </c>
      <c r="F48" s="9"/>
      <c r="G48" s="9"/>
      <c r="H48" s="3">
        <f>H49</f>
        <v>557.6999999999999</v>
      </c>
    </row>
    <row r="49" spans="1:8" s="6" customFormat="1" ht="18" customHeight="1">
      <c r="A49" s="5"/>
      <c r="B49" s="1" t="s">
        <v>61</v>
      </c>
      <c r="C49" s="2">
        <v>992</v>
      </c>
      <c r="D49" s="2" t="s">
        <v>15</v>
      </c>
      <c r="E49" s="2" t="s">
        <v>12</v>
      </c>
      <c r="F49" s="9"/>
      <c r="G49" s="9"/>
      <c r="H49" s="3">
        <f>H50</f>
        <v>557.6999999999999</v>
      </c>
    </row>
    <row r="50" spans="1:8" s="6" customFormat="1" ht="29.25" customHeight="1">
      <c r="A50" s="5"/>
      <c r="B50" s="1" t="s">
        <v>62</v>
      </c>
      <c r="C50" s="2">
        <v>992</v>
      </c>
      <c r="D50" s="2" t="s">
        <v>15</v>
      </c>
      <c r="E50" s="2" t="s">
        <v>12</v>
      </c>
      <c r="F50" s="2" t="s">
        <v>117</v>
      </c>
      <c r="G50" s="9"/>
      <c r="H50" s="3">
        <f>H51+H52</f>
        <v>557.6999999999999</v>
      </c>
    </row>
    <row r="51" spans="1:8" s="6" customFormat="1" ht="63.75" customHeight="1">
      <c r="A51" s="5"/>
      <c r="B51" s="1" t="s">
        <v>52</v>
      </c>
      <c r="C51" s="2">
        <v>992</v>
      </c>
      <c r="D51" s="2" t="s">
        <v>15</v>
      </c>
      <c r="E51" s="2" t="s">
        <v>12</v>
      </c>
      <c r="F51" s="2" t="s">
        <v>117</v>
      </c>
      <c r="G51" s="2">
        <v>100</v>
      </c>
      <c r="H51" s="3">
        <f>556.8-15</f>
        <v>541.8</v>
      </c>
    </row>
    <row r="52" spans="1:8" s="6" customFormat="1" ht="32.25" customHeight="1">
      <c r="A52" s="5"/>
      <c r="B52" s="1" t="s">
        <v>54</v>
      </c>
      <c r="C52" s="2">
        <v>992</v>
      </c>
      <c r="D52" s="2" t="s">
        <v>15</v>
      </c>
      <c r="E52" s="2" t="s">
        <v>12</v>
      </c>
      <c r="F52" s="2" t="s">
        <v>117</v>
      </c>
      <c r="G52" s="2">
        <v>200</v>
      </c>
      <c r="H52" s="3">
        <f>0.9+15</f>
        <v>15.9</v>
      </c>
    </row>
    <row r="53" spans="1:8" s="6" customFormat="1" ht="19.5" customHeight="1">
      <c r="A53" s="5">
        <v>3</v>
      </c>
      <c r="B53" s="1" t="s">
        <v>21</v>
      </c>
      <c r="C53" s="2">
        <v>992</v>
      </c>
      <c r="D53" s="2" t="s">
        <v>12</v>
      </c>
      <c r="E53" s="2" t="s">
        <v>14</v>
      </c>
      <c r="F53" s="9"/>
      <c r="G53" s="2"/>
      <c r="H53" s="3">
        <f>H54+H57</f>
        <v>96</v>
      </c>
    </row>
    <row r="54" spans="1:8" s="6" customFormat="1" ht="42" customHeight="1">
      <c r="A54" s="5"/>
      <c r="B54" s="1" t="s">
        <v>147</v>
      </c>
      <c r="C54" s="2">
        <v>992</v>
      </c>
      <c r="D54" s="2" t="s">
        <v>12</v>
      </c>
      <c r="E54" s="2" t="s">
        <v>22</v>
      </c>
      <c r="F54" s="9"/>
      <c r="G54" s="2"/>
      <c r="H54" s="3">
        <f>H55</f>
        <v>76</v>
      </c>
    </row>
    <row r="55" spans="1:8" s="6" customFormat="1" ht="33" customHeight="1">
      <c r="A55" s="5"/>
      <c r="B55" s="1" t="s">
        <v>146</v>
      </c>
      <c r="C55" s="2">
        <v>992</v>
      </c>
      <c r="D55" s="2" t="s">
        <v>12</v>
      </c>
      <c r="E55" s="2" t="s">
        <v>22</v>
      </c>
      <c r="F55" s="2" t="s">
        <v>83</v>
      </c>
      <c r="G55" s="2"/>
      <c r="H55" s="3">
        <f>H56</f>
        <v>76</v>
      </c>
    </row>
    <row r="56" spans="1:8" s="6" customFormat="1" ht="30" customHeight="1">
      <c r="A56" s="5"/>
      <c r="B56" s="1" t="s">
        <v>54</v>
      </c>
      <c r="C56" s="2">
        <v>992</v>
      </c>
      <c r="D56" s="2" t="s">
        <v>12</v>
      </c>
      <c r="E56" s="2" t="s">
        <v>22</v>
      </c>
      <c r="F56" s="2" t="s">
        <v>83</v>
      </c>
      <c r="G56" s="2" t="s">
        <v>55</v>
      </c>
      <c r="H56" s="3">
        <f>40+30+6</f>
        <v>76</v>
      </c>
    </row>
    <row r="57" spans="1:8" s="25" customFormat="1" ht="17.25" customHeight="1">
      <c r="A57" s="5"/>
      <c r="B57" s="1" t="s">
        <v>23</v>
      </c>
      <c r="C57" s="2">
        <v>992</v>
      </c>
      <c r="D57" s="2" t="s">
        <v>12</v>
      </c>
      <c r="E57" s="2" t="s">
        <v>24</v>
      </c>
      <c r="F57" s="2"/>
      <c r="G57" s="2"/>
      <c r="H57" s="3">
        <f>H58</f>
        <v>20</v>
      </c>
    </row>
    <row r="58" spans="1:8" s="6" customFormat="1" ht="34.5" customHeight="1">
      <c r="A58" s="5"/>
      <c r="B58" s="1" t="s">
        <v>148</v>
      </c>
      <c r="C58" s="2">
        <v>992</v>
      </c>
      <c r="D58" s="2" t="s">
        <v>12</v>
      </c>
      <c r="E58" s="2" t="s">
        <v>24</v>
      </c>
      <c r="F58" s="2" t="s">
        <v>84</v>
      </c>
      <c r="G58" s="2"/>
      <c r="H58" s="3">
        <f>H59</f>
        <v>20</v>
      </c>
    </row>
    <row r="59" spans="1:8" s="6" customFormat="1" ht="33.75" customHeight="1">
      <c r="A59" s="5"/>
      <c r="B59" s="1" t="s">
        <v>54</v>
      </c>
      <c r="C59" s="2">
        <v>992</v>
      </c>
      <c r="D59" s="2" t="s">
        <v>12</v>
      </c>
      <c r="E59" s="2" t="s">
        <v>24</v>
      </c>
      <c r="F59" s="2" t="s">
        <v>84</v>
      </c>
      <c r="G59" s="2">
        <v>200</v>
      </c>
      <c r="H59" s="3">
        <f>30-10</f>
        <v>20</v>
      </c>
    </row>
    <row r="60" spans="1:8" s="6" customFormat="1" ht="15.75" customHeight="1">
      <c r="A60" s="5">
        <v>4</v>
      </c>
      <c r="B60" s="7" t="s">
        <v>25</v>
      </c>
      <c r="C60" s="2">
        <v>992</v>
      </c>
      <c r="D60" s="2" t="s">
        <v>16</v>
      </c>
      <c r="E60" s="2" t="s">
        <v>14</v>
      </c>
      <c r="F60" s="2"/>
      <c r="G60" s="2"/>
      <c r="H60" s="3">
        <f>H61+H64</f>
        <v>15676.2</v>
      </c>
    </row>
    <row r="61" spans="1:8" s="6" customFormat="1" ht="15.75" customHeight="1">
      <c r="A61" s="5"/>
      <c r="B61" s="1" t="s">
        <v>43</v>
      </c>
      <c r="C61" s="2">
        <v>992</v>
      </c>
      <c r="D61" s="2" t="s">
        <v>16</v>
      </c>
      <c r="E61" s="2" t="s">
        <v>27</v>
      </c>
      <c r="F61" s="2"/>
      <c r="G61" s="2"/>
      <c r="H61" s="3">
        <f>H62</f>
        <v>10</v>
      </c>
    </row>
    <row r="62" spans="1:8" s="6" customFormat="1" ht="24" customHeight="1">
      <c r="A62" s="5"/>
      <c r="B62" s="1" t="s">
        <v>149</v>
      </c>
      <c r="C62" s="2">
        <v>992</v>
      </c>
      <c r="D62" s="2" t="s">
        <v>16</v>
      </c>
      <c r="E62" s="2" t="s">
        <v>27</v>
      </c>
      <c r="F62" s="2" t="s">
        <v>85</v>
      </c>
      <c r="G62" s="2"/>
      <c r="H62" s="3">
        <f>H63</f>
        <v>10</v>
      </c>
    </row>
    <row r="63" spans="1:8" s="6" customFormat="1" ht="36" customHeight="1">
      <c r="A63" s="5"/>
      <c r="B63" s="1" t="s">
        <v>54</v>
      </c>
      <c r="C63" s="2">
        <v>992</v>
      </c>
      <c r="D63" s="2" t="s">
        <v>16</v>
      </c>
      <c r="E63" s="2" t="s">
        <v>27</v>
      </c>
      <c r="F63" s="2" t="s">
        <v>85</v>
      </c>
      <c r="G63" s="2" t="s">
        <v>55</v>
      </c>
      <c r="H63" s="3">
        <f>30-20</f>
        <v>10</v>
      </c>
    </row>
    <row r="64" spans="1:8" s="6" customFormat="1" ht="18" customHeight="1">
      <c r="A64" s="5"/>
      <c r="B64" s="1" t="s">
        <v>63</v>
      </c>
      <c r="C64" s="2">
        <v>992</v>
      </c>
      <c r="D64" s="2" t="s">
        <v>16</v>
      </c>
      <c r="E64" s="2" t="s">
        <v>22</v>
      </c>
      <c r="F64" s="2"/>
      <c r="G64" s="2"/>
      <c r="H64" s="3">
        <f>H65+H67+H69+H71</f>
        <v>15666.2</v>
      </c>
    </row>
    <row r="65" spans="1:8" s="6" customFormat="1" ht="48.75" customHeight="1">
      <c r="A65" s="5"/>
      <c r="B65" s="1" t="s">
        <v>86</v>
      </c>
      <c r="C65" s="2">
        <v>992</v>
      </c>
      <c r="D65" s="2" t="s">
        <v>16</v>
      </c>
      <c r="E65" s="2" t="s">
        <v>22</v>
      </c>
      <c r="F65" s="2" t="s">
        <v>87</v>
      </c>
      <c r="G65" s="2"/>
      <c r="H65" s="3">
        <f>H66</f>
        <v>7821.1</v>
      </c>
    </row>
    <row r="66" spans="1:8" s="6" customFormat="1" ht="32.25" customHeight="1">
      <c r="A66" s="5"/>
      <c r="B66" s="1" t="s">
        <v>54</v>
      </c>
      <c r="C66" s="2">
        <v>992</v>
      </c>
      <c r="D66" s="2" t="s">
        <v>16</v>
      </c>
      <c r="E66" s="2" t="s">
        <v>22</v>
      </c>
      <c r="F66" s="2" t="s">
        <v>87</v>
      </c>
      <c r="G66" s="2" t="s">
        <v>55</v>
      </c>
      <c r="H66" s="3">
        <f>4431.8-H67+700+51.5+1626.8+1061</f>
        <v>7821.1</v>
      </c>
    </row>
    <row r="67" spans="1:8" s="6" customFormat="1" ht="81" customHeight="1">
      <c r="A67" s="5"/>
      <c r="B67" s="1" t="s">
        <v>114</v>
      </c>
      <c r="C67" s="2">
        <v>992</v>
      </c>
      <c r="D67" s="2" t="s">
        <v>16</v>
      </c>
      <c r="E67" s="2" t="s">
        <v>22</v>
      </c>
      <c r="F67" s="2" t="s">
        <v>115</v>
      </c>
      <c r="G67" s="2"/>
      <c r="H67" s="3">
        <f>H68</f>
        <v>50</v>
      </c>
    </row>
    <row r="68" spans="1:8" s="6" customFormat="1" ht="32.25" customHeight="1">
      <c r="A68" s="5"/>
      <c r="B68" s="1" t="s">
        <v>54</v>
      </c>
      <c r="C68" s="2">
        <v>992</v>
      </c>
      <c r="D68" s="2" t="s">
        <v>16</v>
      </c>
      <c r="E68" s="2" t="s">
        <v>22</v>
      </c>
      <c r="F68" s="2" t="s">
        <v>115</v>
      </c>
      <c r="G68" s="2" t="s">
        <v>55</v>
      </c>
      <c r="H68" s="3">
        <v>50</v>
      </c>
    </row>
    <row r="69" spans="1:8" s="6" customFormat="1" ht="77.25" customHeight="1">
      <c r="A69" s="5"/>
      <c r="B69" s="1" t="s">
        <v>154</v>
      </c>
      <c r="C69" s="2">
        <v>992</v>
      </c>
      <c r="D69" s="2" t="s">
        <v>16</v>
      </c>
      <c r="E69" s="2" t="s">
        <v>22</v>
      </c>
      <c r="F69" s="2" t="s">
        <v>123</v>
      </c>
      <c r="G69" s="2"/>
      <c r="H69" s="3">
        <f>H70</f>
        <v>6915.1</v>
      </c>
    </row>
    <row r="70" spans="1:8" s="6" customFormat="1" ht="32.25" customHeight="1">
      <c r="A70" s="5"/>
      <c r="B70" s="1" t="s">
        <v>54</v>
      </c>
      <c r="C70" s="2">
        <v>992</v>
      </c>
      <c r="D70" s="2" t="s">
        <v>16</v>
      </c>
      <c r="E70" s="2" t="s">
        <v>22</v>
      </c>
      <c r="F70" s="2" t="s">
        <v>123</v>
      </c>
      <c r="G70" s="2" t="s">
        <v>55</v>
      </c>
      <c r="H70" s="3">
        <v>6915.1</v>
      </c>
    </row>
    <row r="71" spans="1:8" s="6" customFormat="1" ht="32.25" customHeight="1">
      <c r="A71" s="5"/>
      <c r="B71" s="1" t="s">
        <v>124</v>
      </c>
      <c r="C71" s="2">
        <v>992</v>
      </c>
      <c r="D71" s="2" t="s">
        <v>16</v>
      </c>
      <c r="E71" s="2" t="s">
        <v>22</v>
      </c>
      <c r="F71" s="2" t="s">
        <v>125</v>
      </c>
      <c r="G71" s="2"/>
      <c r="H71" s="3">
        <f>H72</f>
        <v>880</v>
      </c>
    </row>
    <row r="72" spans="1:8" s="6" customFormat="1" ht="32.25" customHeight="1">
      <c r="A72" s="5"/>
      <c r="B72" s="1" t="s">
        <v>54</v>
      </c>
      <c r="C72" s="2">
        <v>992</v>
      </c>
      <c r="D72" s="2" t="s">
        <v>16</v>
      </c>
      <c r="E72" s="2" t="s">
        <v>22</v>
      </c>
      <c r="F72" s="2" t="s">
        <v>125</v>
      </c>
      <c r="G72" s="2" t="s">
        <v>55</v>
      </c>
      <c r="H72" s="3">
        <f>435+445</f>
        <v>880</v>
      </c>
    </row>
    <row r="73" spans="1:8" s="6" customFormat="1" ht="18" customHeight="1">
      <c r="A73" s="5">
        <v>5</v>
      </c>
      <c r="B73" s="1" t="s">
        <v>45</v>
      </c>
      <c r="C73" s="2">
        <v>992</v>
      </c>
      <c r="D73" s="2" t="s">
        <v>27</v>
      </c>
      <c r="E73" s="2" t="s">
        <v>14</v>
      </c>
      <c r="F73" s="2"/>
      <c r="G73" s="2"/>
      <c r="H73" s="3">
        <f>H74+H77+H82</f>
        <v>13208.9</v>
      </c>
    </row>
    <row r="74" spans="1:8" s="6" customFormat="1" ht="15.75" customHeight="1">
      <c r="A74" s="5"/>
      <c r="B74" s="4" t="s">
        <v>50</v>
      </c>
      <c r="C74" s="2">
        <v>992</v>
      </c>
      <c r="D74" s="2" t="s">
        <v>27</v>
      </c>
      <c r="E74" s="2" t="s">
        <v>11</v>
      </c>
      <c r="F74" s="2"/>
      <c r="G74" s="2"/>
      <c r="H74" s="3">
        <f>H75</f>
        <v>44</v>
      </c>
    </row>
    <row r="75" spans="1:8" s="6" customFormat="1" ht="16.5" customHeight="1">
      <c r="A75" s="5"/>
      <c r="B75" s="1" t="s">
        <v>64</v>
      </c>
      <c r="C75" s="2">
        <v>992</v>
      </c>
      <c r="D75" s="2" t="s">
        <v>27</v>
      </c>
      <c r="E75" s="2" t="s">
        <v>11</v>
      </c>
      <c r="F75" s="2" t="s">
        <v>88</v>
      </c>
      <c r="G75" s="2"/>
      <c r="H75" s="3">
        <f>H76</f>
        <v>44</v>
      </c>
    </row>
    <row r="76" spans="1:8" s="6" customFormat="1" ht="31.5" customHeight="1">
      <c r="A76" s="5"/>
      <c r="B76" s="1" t="s">
        <v>54</v>
      </c>
      <c r="C76" s="2">
        <v>992</v>
      </c>
      <c r="D76" s="2" t="s">
        <v>27</v>
      </c>
      <c r="E76" s="2" t="s">
        <v>11</v>
      </c>
      <c r="F76" s="2" t="s">
        <v>88</v>
      </c>
      <c r="G76" s="2" t="s">
        <v>55</v>
      </c>
      <c r="H76" s="3">
        <f>50-6</f>
        <v>44</v>
      </c>
    </row>
    <row r="77" spans="1:8" s="6" customFormat="1" ht="16.5" customHeight="1">
      <c r="A77" s="5"/>
      <c r="B77" s="1" t="s">
        <v>28</v>
      </c>
      <c r="C77" s="2">
        <v>992</v>
      </c>
      <c r="D77" s="2" t="s">
        <v>27</v>
      </c>
      <c r="E77" s="2" t="s">
        <v>15</v>
      </c>
      <c r="F77" s="2"/>
      <c r="G77" s="2"/>
      <c r="H77" s="3">
        <f>H78+H80</f>
        <v>1980</v>
      </c>
    </row>
    <row r="78" spans="1:8" s="6" customFormat="1" ht="36.75" customHeight="1">
      <c r="A78" s="5"/>
      <c r="B78" s="1" t="s">
        <v>150</v>
      </c>
      <c r="C78" s="2">
        <v>992</v>
      </c>
      <c r="D78" s="2" t="s">
        <v>27</v>
      </c>
      <c r="E78" s="2" t="s">
        <v>15</v>
      </c>
      <c r="F78" s="2" t="s">
        <v>89</v>
      </c>
      <c r="G78" s="2"/>
      <c r="H78" s="3">
        <f>H79</f>
        <v>1900</v>
      </c>
    </row>
    <row r="79" spans="1:8" s="6" customFormat="1" ht="31.5" customHeight="1">
      <c r="A79" s="5"/>
      <c r="B79" s="1" t="s">
        <v>54</v>
      </c>
      <c r="C79" s="2">
        <v>992</v>
      </c>
      <c r="D79" s="2" t="s">
        <v>27</v>
      </c>
      <c r="E79" s="2" t="s">
        <v>15</v>
      </c>
      <c r="F79" s="2" t="s">
        <v>89</v>
      </c>
      <c r="G79" s="2" t="s">
        <v>55</v>
      </c>
      <c r="H79" s="3">
        <f>1400+500</f>
        <v>1900</v>
      </c>
    </row>
    <row r="80" spans="1:8" s="6" customFormat="1" ht="31.5" customHeight="1">
      <c r="A80" s="5"/>
      <c r="B80" s="1" t="s">
        <v>124</v>
      </c>
      <c r="C80" s="2">
        <v>992</v>
      </c>
      <c r="D80" s="2" t="s">
        <v>27</v>
      </c>
      <c r="E80" s="2" t="s">
        <v>15</v>
      </c>
      <c r="F80" s="2" t="s">
        <v>125</v>
      </c>
      <c r="G80" s="2"/>
      <c r="H80" s="3">
        <f>H81</f>
        <v>80</v>
      </c>
    </row>
    <row r="81" spans="1:8" s="6" customFormat="1" ht="31.5" customHeight="1">
      <c r="A81" s="5"/>
      <c r="B81" s="1" t="s">
        <v>54</v>
      </c>
      <c r="C81" s="2">
        <v>992</v>
      </c>
      <c r="D81" s="2" t="s">
        <v>27</v>
      </c>
      <c r="E81" s="2" t="s">
        <v>15</v>
      </c>
      <c r="F81" s="2" t="s">
        <v>125</v>
      </c>
      <c r="G81" s="2" t="s">
        <v>55</v>
      </c>
      <c r="H81" s="3">
        <v>80</v>
      </c>
    </row>
    <row r="82" spans="1:8" s="6" customFormat="1" ht="15.75" customHeight="1">
      <c r="A82" s="5"/>
      <c r="B82" s="1" t="s">
        <v>29</v>
      </c>
      <c r="C82" s="2">
        <v>992</v>
      </c>
      <c r="D82" s="2" t="s">
        <v>27</v>
      </c>
      <c r="E82" s="2" t="s">
        <v>12</v>
      </c>
      <c r="F82" s="2"/>
      <c r="G82" s="2"/>
      <c r="H82" s="3">
        <f>H83+H85+H87+H89+H92</f>
        <v>11184.9</v>
      </c>
    </row>
    <row r="83" spans="1:8" s="6" customFormat="1" ht="16.5" customHeight="1">
      <c r="A83" s="5"/>
      <c r="B83" s="1" t="s">
        <v>30</v>
      </c>
      <c r="C83" s="2">
        <v>992</v>
      </c>
      <c r="D83" s="2" t="s">
        <v>27</v>
      </c>
      <c r="E83" s="2" t="s">
        <v>12</v>
      </c>
      <c r="F83" s="2" t="s">
        <v>90</v>
      </c>
      <c r="G83" s="2"/>
      <c r="H83" s="3">
        <f>H84</f>
        <v>4312.5</v>
      </c>
    </row>
    <row r="84" spans="1:8" s="6" customFormat="1" ht="31.5" customHeight="1">
      <c r="A84" s="5"/>
      <c r="B84" s="1" t="s">
        <v>54</v>
      </c>
      <c r="C84" s="2">
        <v>992</v>
      </c>
      <c r="D84" s="2" t="s">
        <v>27</v>
      </c>
      <c r="E84" s="2" t="s">
        <v>12</v>
      </c>
      <c r="F84" s="2" t="s">
        <v>90</v>
      </c>
      <c r="G84" s="2" t="s">
        <v>55</v>
      </c>
      <c r="H84" s="3">
        <f>500+1012.5+1400+300+300+200+500+100</f>
        <v>4312.5</v>
      </c>
    </row>
    <row r="85" spans="1:8" s="6" customFormat="1" ht="18.75" customHeight="1">
      <c r="A85" s="5"/>
      <c r="B85" s="1" t="s">
        <v>151</v>
      </c>
      <c r="C85" s="2">
        <v>992</v>
      </c>
      <c r="D85" s="2" t="s">
        <v>27</v>
      </c>
      <c r="E85" s="2" t="s">
        <v>12</v>
      </c>
      <c r="F85" s="2" t="s">
        <v>91</v>
      </c>
      <c r="G85" s="2"/>
      <c r="H85" s="3">
        <f>H86</f>
        <v>2102</v>
      </c>
    </row>
    <row r="86" spans="1:8" s="6" customFormat="1" ht="36" customHeight="1">
      <c r="A86" s="5"/>
      <c r="B86" s="1" t="s">
        <v>54</v>
      </c>
      <c r="C86" s="2">
        <v>992</v>
      </c>
      <c r="D86" s="2" t="s">
        <v>27</v>
      </c>
      <c r="E86" s="2" t="s">
        <v>12</v>
      </c>
      <c r="F86" s="2" t="s">
        <v>91</v>
      </c>
      <c r="G86" s="2" t="s">
        <v>55</v>
      </c>
      <c r="H86" s="3">
        <f>1362+300+340+100</f>
        <v>2102</v>
      </c>
    </row>
    <row r="87" spans="1:8" s="6" customFormat="1" ht="18.75" customHeight="1">
      <c r="A87" s="5"/>
      <c r="B87" s="1" t="s">
        <v>152</v>
      </c>
      <c r="C87" s="2">
        <v>992</v>
      </c>
      <c r="D87" s="2" t="s">
        <v>27</v>
      </c>
      <c r="E87" s="2" t="s">
        <v>12</v>
      </c>
      <c r="F87" s="2" t="s">
        <v>92</v>
      </c>
      <c r="G87" s="2"/>
      <c r="H87" s="3">
        <f>H88</f>
        <v>460</v>
      </c>
    </row>
    <row r="88" spans="1:8" s="6" customFormat="1" ht="33" customHeight="1">
      <c r="A88" s="5"/>
      <c r="B88" s="1" t="s">
        <v>54</v>
      </c>
      <c r="C88" s="2">
        <v>992</v>
      </c>
      <c r="D88" s="2" t="s">
        <v>27</v>
      </c>
      <c r="E88" s="2" t="s">
        <v>12</v>
      </c>
      <c r="F88" s="2" t="s">
        <v>92</v>
      </c>
      <c r="G88" s="2" t="s">
        <v>55</v>
      </c>
      <c r="H88" s="3">
        <v>460</v>
      </c>
    </row>
    <row r="89" spans="1:8" s="6" customFormat="1" ht="18" customHeight="1">
      <c r="A89" s="5"/>
      <c r="B89" s="1" t="s">
        <v>31</v>
      </c>
      <c r="C89" s="2">
        <v>992</v>
      </c>
      <c r="D89" s="2" t="s">
        <v>27</v>
      </c>
      <c r="E89" s="2" t="s">
        <v>12</v>
      </c>
      <c r="F89" s="2" t="s">
        <v>93</v>
      </c>
      <c r="G89" s="2"/>
      <c r="H89" s="3">
        <f>H90+H91</f>
        <v>3865.4</v>
      </c>
    </row>
    <row r="90" spans="1:8" s="6" customFormat="1" ht="30">
      <c r="A90" s="5"/>
      <c r="B90" s="1" t="s">
        <v>54</v>
      </c>
      <c r="C90" s="2">
        <v>992</v>
      </c>
      <c r="D90" s="2" t="s">
        <v>27</v>
      </c>
      <c r="E90" s="2" t="s">
        <v>12</v>
      </c>
      <c r="F90" s="2" t="s">
        <v>93</v>
      </c>
      <c r="G90" s="2" t="s">
        <v>55</v>
      </c>
      <c r="H90" s="3">
        <f>2339.9+125.5-200+100+800-100-100</f>
        <v>2965.4</v>
      </c>
    </row>
    <row r="91" spans="1:8" s="6" customFormat="1" ht="50.25" customHeight="1">
      <c r="A91" s="5"/>
      <c r="B91" s="1" t="s">
        <v>118</v>
      </c>
      <c r="C91" s="2">
        <v>992</v>
      </c>
      <c r="D91" s="2" t="s">
        <v>27</v>
      </c>
      <c r="E91" s="2" t="s">
        <v>12</v>
      </c>
      <c r="F91" s="2" t="s">
        <v>93</v>
      </c>
      <c r="G91" s="2" t="s">
        <v>55</v>
      </c>
      <c r="H91" s="3">
        <f>200+350+150+200</f>
        <v>900</v>
      </c>
    </row>
    <row r="92" spans="1:8" s="6" customFormat="1" ht="34.5" customHeight="1">
      <c r="A92" s="5"/>
      <c r="B92" s="1" t="s">
        <v>124</v>
      </c>
      <c r="C92" s="2">
        <v>992</v>
      </c>
      <c r="D92" s="2" t="s">
        <v>27</v>
      </c>
      <c r="E92" s="2" t="s">
        <v>12</v>
      </c>
      <c r="F92" s="2" t="s">
        <v>125</v>
      </c>
      <c r="G92" s="2"/>
      <c r="H92" s="3">
        <f>H93</f>
        <v>445</v>
      </c>
    </row>
    <row r="93" spans="1:8" s="6" customFormat="1" ht="30" customHeight="1">
      <c r="A93" s="5"/>
      <c r="B93" s="1" t="s">
        <v>54</v>
      </c>
      <c r="C93" s="2">
        <v>992</v>
      </c>
      <c r="D93" s="2" t="s">
        <v>27</v>
      </c>
      <c r="E93" s="2" t="s">
        <v>12</v>
      </c>
      <c r="F93" s="2" t="s">
        <v>125</v>
      </c>
      <c r="G93" s="2" t="s">
        <v>55</v>
      </c>
      <c r="H93" s="3">
        <f>330+115</f>
        <v>445</v>
      </c>
    </row>
    <row r="94" spans="1:8" s="6" customFormat="1" ht="15">
      <c r="A94" s="5">
        <v>6</v>
      </c>
      <c r="B94" s="1" t="s">
        <v>32</v>
      </c>
      <c r="C94" s="2">
        <v>992</v>
      </c>
      <c r="D94" s="2" t="s">
        <v>17</v>
      </c>
      <c r="E94" s="2" t="s">
        <v>14</v>
      </c>
      <c r="F94" s="2"/>
      <c r="G94" s="2"/>
      <c r="H94" s="3">
        <f>H95</f>
        <v>170</v>
      </c>
    </row>
    <row r="95" spans="1:8" s="6" customFormat="1" ht="15">
      <c r="A95" s="5"/>
      <c r="B95" s="1" t="s">
        <v>144</v>
      </c>
      <c r="C95" s="2">
        <v>992</v>
      </c>
      <c r="D95" s="2" t="s">
        <v>17</v>
      </c>
      <c r="E95" s="2" t="s">
        <v>17</v>
      </c>
      <c r="F95" s="2"/>
      <c r="G95" s="2"/>
      <c r="H95" s="3">
        <f>H96</f>
        <v>170</v>
      </c>
    </row>
    <row r="96" spans="1:8" s="6" customFormat="1" ht="45">
      <c r="A96" s="5"/>
      <c r="B96" s="1" t="s">
        <v>94</v>
      </c>
      <c r="C96" s="2">
        <v>992</v>
      </c>
      <c r="D96" s="2" t="s">
        <v>17</v>
      </c>
      <c r="E96" s="2" t="s">
        <v>17</v>
      </c>
      <c r="F96" s="2" t="s">
        <v>116</v>
      </c>
      <c r="G96" s="2"/>
      <c r="H96" s="3">
        <f>H97</f>
        <v>170</v>
      </c>
    </row>
    <row r="97" spans="1:8" s="6" customFormat="1" ht="30">
      <c r="A97" s="5"/>
      <c r="B97" s="1" t="s">
        <v>54</v>
      </c>
      <c r="C97" s="2">
        <v>992</v>
      </c>
      <c r="D97" s="2" t="s">
        <v>17</v>
      </c>
      <c r="E97" s="2" t="s">
        <v>17</v>
      </c>
      <c r="F97" s="2" t="s">
        <v>116</v>
      </c>
      <c r="G97" s="2" t="s">
        <v>55</v>
      </c>
      <c r="H97" s="3">
        <v>170</v>
      </c>
    </row>
    <row r="98" spans="1:8" s="6" customFormat="1" ht="15">
      <c r="A98" s="5">
        <v>7</v>
      </c>
      <c r="B98" s="1" t="s">
        <v>145</v>
      </c>
      <c r="C98" s="2">
        <v>992</v>
      </c>
      <c r="D98" s="2" t="s">
        <v>33</v>
      </c>
      <c r="E98" s="2" t="s">
        <v>14</v>
      </c>
      <c r="F98" s="2"/>
      <c r="G98" s="2"/>
      <c r="H98" s="3">
        <f>H99+H125</f>
        <v>20523.16</v>
      </c>
    </row>
    <row r="99" spans="1:8" s="6" customFormat="1" ht="15">
      <c r="A99" s="5"/>
      <c r="B99" s="1" t="s">
        <v>34</v>
      </c>
      <c r="C99" s="2">
        <v>992</v>
      </c>
      <c r="D99" s="2" t="s">
        <v>33</v>
      </c>
      <c r="E99" s="2" t="s">
        <v>11</v>
      </c>
      <c r="F99" s="2"/>
      <c r="G99" s="2"/>
      <c r="H99" s="3">
        <f>H100+H121</f>
        <v>20073.16</v>
      </c>
    </row>
    <row r="100" spans="1:8" s="6" customFormat="1" ht="45" customHeight="1" hidden="1">
      <c r="A100" s="5"/>
      <c r="B100" s="1" t="s">
        <v>126</v>
      </c>
      <c r="C100" s="2">
        <v>992</v>
      </c>
      <c r="D100" s="2" t="s">
        <v>33</v>
      </c>
      <c r="E100" s="2" t="s">
        <v>11</v>
      </c>
      <c r="F100" s="2"/>
      <c r="G100" s="2"/>
      <c r="H100" s="3">
        <f>H106+H116+H114+H101+H117+H119+H123+H109-12.9</f>
        <v>14435.16</v>
      </c>
    </row>
    <row r="101" spans="1:8" s="6" customFormat="1" ht="53.25" customHeight="1" hidden="1">
      <c r="A101" s="5"/>
      <c r="B101" s="7" t="s">
        <v>95</v>
      </c>
      <c r="C101" s="2">
        <v>992</v>
      </c>
      <c r="D101" s="2" t="s">
        <v>33</v>
      </c>
      <c r="E101" s="2" t="s">
        <v>11</v>
      </c>
      <c r="F101" s="2"/>
      <c r="G101" s="2"/>
      <c r="H101" s="3">
        <f>H102+H104+H105+H103+H107+H108</f>
        <v>7963</v>
      </c>
    </row>
    <row r="102" spans="1:9" s="6" customFormat="1" ht="95.25" customHeight="1">
      <c r="A102" s="5"/>
      <c r="B102" s="7" t="s">
        <v>130</v>
      </c>
      <c r="C102" s="2">
        <v>992</v>
      </c>
      <c r="D102" s="2" t="s">
        <v>33</v>
      </c>
      <c r="E102" s="2" t="s">
        <v>11</v>
      </c>
      <c r="F102" s="2" t="s">
        <v>101</v>
      </c>
      <c r="G102" s="2" t="s">
        <v>53</v>
      </c>
      <c r="H102" s="3">
        <f>5157-1534.5+100</f>
        <v>3722.5</v>
      </c>
      <c r="I102" s="34"/>
    </row>
    <row r="103" spans="1:9" s="6" customFormat="1" ht="125.25" customHeight="1">
      <c r="A103" s="5"/>
      <c r="B103" s="7" t="s">
        <v>131</v>
      </c>
      <c r="C103" s="2">
        <v>992</v>
      </c>
      <c r="D103" s="2" t="s">
        <v>33</v>
      </c>
      <c r="E103" s="2" t="s">
        <v>11</v>
      </c>
      <c r="F103" s="2" t="s">
        <v>122</v>
      </c>
      <c r="G103" s="2" t="s">
        <v>53</v>
      </c>
      <c r="H103" s="3">
        <f>1534.5+100+185-100</f>
        <v>1719.5</v>
      </c>
      <c r="I103" s="34"/>
    </row>
    <row r="104" spans="1:9" s="6" customFormat="1" ht="49.5" customHeight="1">
      <c r="A104" s="5"/>
      <c r="B104" s="7" t="s">
        <v>132</v>
      </c>
      <c r="C104" s="2">
        <v>992</v>
      </c>
      <c r="D104" s="2" t="s">
        <v>33</v>
      </c>
      <c r="E104" s="2" t="s">
        <v>11</v>
      </c>
      <c r="F104" s="2" t="s">
        <v>101</v>
      </c>
      <c r="G104" s="2" t="s">
        <v>55</v>
      </c>
      <c r="H104" s="3">
        <f>1929-70+82+20+451.4-12.9-9.1</f>
        <v>2390.4</v>
      </c>
      <c r="I104" s="34"/>
    </row>
    <row r="105" spans="1:8" s="6" customFormat="1" ht="45.75" customHeight="1">
      <c r="A105" s="5"/>
      <c r="B105" s="7" t="s">
        <v>133</v>
      </c>
      <c r="C105" s="2">
        <v>992</v>
      </c>
      <c r="D105" s="2" t="s">
        <v>33</v>
      </c>
      <c r="E105" s="2" t="s">
        <v>11</v>
      </c>
      <c r="F105" s="2" t="s">
        <v>101</v>
      </c>
      <c r="G105" s="2" t="s">
        <v>57</v>
      </c>
      <c r="H105" s="3">
        <f>200-30-20-41.4</f>
        <v>108.6</v>
      </c>
    </row>
    <row r="106" spans="1:8" s="6" customFormat="1" ht="45" hidden="1">
      <c r="A106" s="5"/>
      <c r="B106" s="7" t="s">
        <v>127</v>
      </c>
      <c r="C106" s="2">
        <v>992</v>
      </c>
      <c r="D106" s="2" t="s">
        <v>33</v>
      </c>
      <c r="E106" s="2" t="s">
        <v>11</v>
      </c>
      <c r="F106" s="2"/>
      <c r="G106" s="2"/>
      <c r="H106" s="3">
        <f>H107+H112+H113+H111</f>
        <v>1556.76</v>
      </c>
    </row>
    <row r="107" spans="1:8" s="6" customFormat="1" ht="111" customHeight="1">
      <c r="A107" s="5"/>
      <c r="B107" s="7" t="s">
        <v>157</v>
      </c>
      <c r="C107" s="2">
        <v>992</v>
      </c>
      <c r="D107" s="2" t="s">
        <v>33</v>
      </c>
      <c r="E107" s="2" t="s">
        <v>11</v>
      </c>
      <c r="F107" s="2" t="s">
        <v>158</v>
      </c>
      <c r="G107" s="2" t="s">
        <v>53</v>
      </c>
      <c r="H107" s="3">
        <v>12.9</v>
      </c>
    </row>
    <row r="108" spans="1:8" s="6" customFormat="1" ht="107.25" customHeight="1">
      <c r="A108" s="5"/>
      <c r="B108" s="7" t="s">
        <v>157</v>
      </c>
      <c r="C108" s="2">
        <v>992</v>
      </c>
      <c r="D108" s="2" t="s">
        <v>33</v>
      </c>
      <c r="E108" s="2" t="s">
        <v>11</v>
      </c>
      <c r="F108" s="2" t="s">
        <v>158</v>
      </c>
      <c r="G108" s="2" t="s">
        <v>55</v>
      </c>
      <c r="H108" s="3">
        <v>9.1</v>
      </c>
    </row>
    <row r="109" spans="1:8" s="6" customFormat="1" ht="96" customHeight="1">
      <c r="A109" s="5"/>
      <c r="B109" s="7" t="s">
        <v>134</v>
      </c>
      <c r="C109" s="2">
        <v>992</v>
      </c>
      <c r="D109" s="2" t="s">
        <v>33</v>
      </c>
      <c r="E109" s="2" t="s">
        <v>11</v>
      </c>
      <c r="F109" s="2" t="s">
        <v>102</v>
      </c>
      <c r="G109" s="2" t="s">
        <v>53</v>
      </c>
      <c r="H109" s="3">
        <f>2207-657.7+40-20</f>
        <v>1569.3</v>
      </c>
    </row>
    <row r="110" spans="1:9" s="6" customFormat="1" ht="138" customHeight="1">
      <c r="A110" s="5"/>
      <c r="B110" s="7" t="s">
        <v>135</v>
      </c>
      <c r="C110" s="2">
        <v>992</v>
      </c>
      <c r="D110" s="2" t="s">
        <v>33</v>
      </c>
      <c r="E110" s="2" t="s">
        <v>11</v>
      </c>
      <c r="F110" s="2" t="s">
        <v>122</v>
      </c>
      <c r="G110" s="2" t="s">
        <v>53</v>
      </c>
      <c r="H110" s="3">
        <v>657.66</v>
      </c>
      <c r="I110" s="34"/>
    </row>
    <row r="111" spans="1:9" s="6" customFormat="1" ht="138" customHeight="1">
      <c r="A111" s="5"/>
      <c r="B111" s="7" t="s">
        <v>135</v>
      </c>
      <c r="C111" s="2">
        <v>992</v>
      </c>
      <c r="D111" s="2" t="s">
        <v>33</v>
      </c>
      <c r="E111" s="2" t="s">
        <v>11</v>
      </c>
      <c r="F111" s="2" t="s">
        <v>122</v>
      </c>
      <c r="G111" s="2" t="s">
        <v>53</v>
      </c>
      <c r="H111" s="3">
        <v>657.66</v>
      </c>
      <c r="I111" s="34"/>
    </row>
    <row r="112" spans="1:9" s="6" customFormat="1" ht="60">
      <c r="A112" s="5"/>
      <c r="B112" s="7" t="s">
        <v>136</v>
      </c>
      <c r="C112" s="2">
        <v>992</v>
      </c>
      <c r="D112" s="2" t="s">
        <v>33</v>
      </c>
      <c r="E112" s="2" t="s">
        <v>11</v>
      </c>
      <c r="F112" s="2" t="s">
        <v>102</v>
      </c>
      <c r="G112" s="2" t="s">
        <v>55</v>
      </c>
      <c r="H112" s="3">
        <f>826.2-40+10+30+6.2+20</f>
        <v>852.4000000000001</v>
      </c>
      <c r="I112" s="34"/>
    </row>
    <row r="113" spans="1:8" s="6" customFormat="1" ht="45">
      <c r="A113" s="5"/>
      <c r="B113" s="1" t="s">
        <v>137</v>
      </c>
      <c r="C113" s="2">
        <v>992</v>
      </c>
      <c r="D113" s="2" t="s">
        <v>33</v>
      </c>
      <c r="E113" s="2" t="s">
        <v>11</v>
      </c>
      <c r="F113" s="2" t="s">
        <v>102</v>
      </c>
      <c r="G113" s="2" t="s">
        <v>57</v>
      </c>
      <c r="H113" s="3">
        <f>38+5+27-30-6.2</f>
        <v>33.8</v>
      </c>
    </row>
    <row r="114" spans="1:8" s="6" customFormat="1" ht="36.75" customHeight="1">
      <c r="A114" s="5"/>
      <c r="B114" s="7" t="s">
        <v>96</v>
      </c>
      <c r="C114" s="2">
        <v>992</v>
      </c>
      <c r="D114" s="2" t="s">
        <v>33</v>
      </c>
      <c r="E114" s="2" t="s">
        <v>11</v>
      </c>
      <c r="F114" s="2" t="s">
        <v>103</v>
      </c>
      <c r="G114" s="2"/>
      <c r="H114" s="3">
        <f>H115</f>
        <v>2330</v>
      </c>
    </row>
    <row r="115" spans="1:8" s="6" customFormat="1" ht="30">
      <c r="A115" s="5"/>
      <c r="B115" s="7" t="s">
        <v>71</v>
      </c>
      <c r="C115" s="2">
        <v>992</v>
      </c>
      <c r="D115" s="2" t="s">
        <v>33</v>
      </c>
      <c r="E115" s="2" t="s">
        <v>11</v>
      </c>
      <c r="F115" s="2" t="s">
        <v>103</v>
      </c>
      <c r="G115" s="2" t="s">
        <v>65</v>
      </c>
      <c r="H115" s="3">
        <f>2080+250</f>
        <v>2330</v>
      </c>
    </row>
    <row r="116" spans="1:8" s="6" customFormat="1" ht="45" hidden="1">
      <c r="A116" s="5"/>
      <c r="B116" s="7" t="s">
        <v>97</v>
      </c>
      <c r="C116" s="2">
        <v>992</v>
      </c>
      <c r="D116" s="2" t="s">
        <v>33</v>
      </c>
      <c r="E116" s="2" t="s">
        <v>11</v>
      </c>
      <c r="F116" s="2" t="s">
        <v>105</v>
      </c>
      <c r="G116" s="2"/>
      <c r="H116" s="3"/>
    </row>
    <row r="117" spans="1:8" s="6" customFormat="1" ht="65.25" customHeight="1">
      <c r="A117" s="5"/>
      <c r="B117" s="7" t="s">
        <v>98</v>
      </c>
      <c r="C117" s="2">
        <v>992</v>
      </c>
      <c r="D117" s="2" t="s">
        <v>33</v>
      </c>
      <c r="E117" s="2" t="s">
        <v>11</v>
      </c>
      <c r="F117" s="2" t="s">
        <v>104</v>
      </c>
      <c r="G117" s="2"/>
      <c r="H117" s="3">
        <f>H118</f>
        <v>486.4</v>
      </c>
    </row>
    <row r="118" spans="1:8" s="6" customFormat="1" ht="30">
      <c r="A118" s="5"/>
      <c r="B118" s="7" t="s">
        <v>54</v>
      </c>
      <c r="C118" s="2">
        <v>992</v>
      </c>
      <c r="D118" s="2" t="s">
        <v>33</v>
      </c>
      <c r="E118" s="2" t="s">
        <v>11</v>
      </c>
      <c r="F118" s="2" t="s">
        <v>104</v>
      </c>
      <c r="G118" s="2" t="s">
        <v>55</v>
      </c>
      <c r="H118" s="3">
        <f>308.4+178</f>
        <v>486.4</v>
      </c>
    </row>
    <row r="119" spans="1:8" s="6" customFormat="1" ht="93.75" customHeight="1">
      <c r="A119" s="5"/>
      <c r="B119" s="7" t="s">
        <v>121</v>
      </c>
      <c r="C119" s="2">
        <v>992</v>
      </c>
      <c r="D119" s="2" t="s">
        <v>33</v>
      </c>
      <c r="E119" s="2" t="s">
        <v>11</v>
      </c>
      <c r="F119" s="2" t="s">
        <v>122</v>
      </c>
      <c r="G119" s="2"/>
      <c r="H119" s="3">
        <f>H120</f>
        <v>492.6</v>
      </c>
    </row>
    <row r="120" spans="1:8" s="6" customFormat="1" ht="60">
      <c r="A120" s="5"/>
      <c r="B120" s="7" t="s">
        <v>52</v>
      </c>
      <c r="C120" s="2">
        <v>992</v>
      </c>
      <c r="D120" s="2" t="s">
        <v>33</v>
      </c>
      <c r="E120" s="2" t="s">
        <v>11</v>
      </c>
      <c r="F120" s="2" t="s">
        <v>122</v>
      </c>
      <c r="G120" s="2" t="s">
        <v>53</v>
      </c>
      <c r="H120" s="3">
        <v>492.6</v>
      </c>
    </row>
    <row r="121" spans="1:8" s="6" customFormat="1" ht="45">
      <c r="A121" s="5"/>
      <c r="B121" s="7" t="s">
        <v>155</v>
      </c>
      <c r="C121" s="2">
        <v>992</v>
      </c>
      <c r="D121" s="2" t="s">
        <v>33</v>
      </c>
      <c r="E121" s="2" t="s">
        <v>11</v>
      </c>
      <c r="F121" s="2" t="s">
        <v>120</v>
      </c>
      <c r="G121" s="2"/>
      <c r="H121" s="3">
        <f>H122</f>
        <v>5638</v>
      </c>
    </row>
    <row r="122" spans="1:8" s="6" customFormat="1" ht="60">
      <c r="A122" s="5"/>
      <c r="B122" s="7" t="s">
        <v>52</v>
      </c>
      <c r="C122" s="2">
        <v>992</v>
      </c>
      <c r="D122" s="2" t="s">
        <v>33</v>
      </c>
      <c r="E122" s="2" t="s">
        <v>11</v>
      </c>
      <c r="F122" s="2" t="s">
        <v>120</v>
      </c>
      <c r="G122" s="2" t="s">
        <v>53</v>
      </c>
      <c r="H122" s="3">
        <f>5407.7-39.7+270</f>
        <v>5638</v>
      </c>
    </row>
    <row r="123" spans="1:8" s="6" customFormat="1" ht="30">
      <c r="A123" s="5"/>
      <c r="B123" s="1" t="s">
        <v>124</v>
      </c>
      <c r="C123" s="2">
        <v>992</v>
      </c>
      <c r="D123" s="2" t="s">
        <v>33</v>
      </c>
      <c r="E123" s="2" t="s">
        <v>11</v>
      </c>
      <c r="F123" s="2" t="s">
        <v>125</v>
      </c>
      <c r="G123" s="2"/>
      <c r="H123" s="3">
        <f>H124</f>
        <v>50</v>
      </c>
    </row>
    <row r="124" spans="1:8" s="6" customFormat="1" ht="30">
      <c r="A124" s="5"/>
      <c r="B124" s="1" t="s">
        <v>54</v>
      </c>
      <c r="C124" s="2">
        <v>992</v>
      </c>
      <c r="D124" s="2" t="s">
        <v>33</v>
      </c>
      <c r="E124" s="2" t="s">
        <v>11</v>
      </c>
      <c r="F124" s="2" t="s">
        <v>125</v>
      </c>
      <c r="G124" s="2" t="s">
        <v>55</v>
      </c>
      <c r="H124" s="3">
        <v>50</v>
      </c>
    </row>
    <row r="125" spans="1:8" s="6" customFormat="1" ht="21" customHeight="1">
      <c r="A125" s="5"/>
      <c r="B125" s="1" t="s">
        <v>66</v>
      </c>
      <c r="C125" s="2">
        <v>992</v>
      </c>
      <c r="D125" s="2" t="s">
        <v>33</v>
      </c>
      <c r="E125" s="2" t="s">
        <v>16</v>
      </c>
      <c r="F125" s="2"/>
      <c r="G125" s="2"/>
      <c r="H125" s="3">
        <f>H126</f>
        <v>450</v>
      </c>
    </row>
    <row r="126" spans="1:8" s="6" customFormat="1" ht="77.25" customHeight="1">
      <c r="A126" s="5"/>
      <c r="B126" s="1" t="s">
        <v>108</v>
      </c>
      <c r="C126" s="2">
        <v>992</v>
      </c>
      <c r="D126" s="2" t="s">
        <v>33</v>
      </c>
      <c r="E126" s="2" t="s">
        <v>16</v>
      </c>
      <c r="F126" s="2" t="s">
        <v>106</v>
      </c>
      <c r="G126" s="2"/>
      <c r="H126" s="3">
        <f>H127</f>
        <v>450</v>
      </c>
    </row>
    <row r="127" spans="1:8" s="6" customFormat="1" ht="32.25" customHeight="1">
      <c r="A127" s="5"/>
      <c r="B127" s="1" t="s">
        <v>54</v>
      </c>
      <c r="C127" s="2">
        <v>992</v>
      </c>
      <c r="D127" s="2" t="s">
        <v>33</v>
      </c>
      <c r="E127" s="2" t="s">
        <v>16</v>
      </c>
      <c r="F127" s="2" t="s">
        <v>106</v>
      </c>
      <c r="G127" s="2" t="s">
        <v>55</v>
      </c>
      <c r="H127" s="3">
        <v>450</v>
      </c>
    </row>
    <row r="128" spans="1:8" s="6" customFormat="1" ht="15.75" customHeight="1">
      <c r="A128" s="5">
        <v>8</v>
      </c>
      <c r="B128" s="1" t="s">
        <v>35</v>
      </c>
      <c r="C128" s="2">
        <v>992</v>
      </c>
      <c r="D128" s="2" t="s">
        <v>24</v>
      </c>
      <c r="E128" s="2" t="s">
        <v>14</v>
      </c>
      <c r="F128" s="2"/>
      <c r="G128" s="8"/>
      <c r="H128" s="3">
        <f>H129</f>
        <v>65</v>
      </c>
    </row>
    <row r="129" spans="1:8" s="6" customFormat="1" ht="17.25" customHeight="1">
      <c r="A129" s="5"/>
      <c r="B129" s="1" t="s">
        <v>36</v>
      </c>
      <c r="C129" s="2">
        <v>992</v>
      </c>
      <c r="D129" s="2" t="s">
        <v>24</v>
      </c>
      <c r="E129" s="2" t="s">
        <v>11</v>
      </c>
      <c r="F129" s="2"/>
      <c r="G129" s="8"/>
      <c r="H129" s="3">
        <f>H130</f>
        <v>65</v>
      </c>
    </row>
    <row r="130" spans="1:8" s="6" customFormat="1" ht="20.25" customHeight="1">
      <c r="A130" s="5"/>
      <c r="B130" s="1" t="s">
        <v>67</v>
      </c>
      <c r="C130" s="2">
        <v>992</v>
      </c>
      <c r="D130" s="2" t="s">
        <v>24</v>
      </c>
      <c r="E130" s="2" t="s">
        <v>11</v>
      </c>
      <c r="F130" s="2" t="s">
        <v>100</v>
      </c>
      <c r="G130" s="2"/>
      <c r="H130" s="3">
        <f>H131</f>
        <v>65</v>
      </c>
    </row>
    <row r="131" spans="1:8" s="6" customFormat="1" ht="18" customHeight="1">
      <c r="A131" s="5"/>
      <c r="B131" s="1" t="s">
        <v>153</v>
      </c>
      <c r="C131" s="2"/>
      <c r="D131" s="2" t="s">
        <v>24</v>
      </c>
      <c r="E131" s="2" t="s">
        <v>11</v>
      </c>
      <c r="F131" s="2" t="s">
        <v>100</v>
      </c>
      <c r="G131" s="2" t="s">
        <v>72</v>
      </c>
      <c r="H131" s="3">
        <v>65</v>
      </c>
    </row>
    <row r="132" spans="1:9" ht="15">
      <c r="A132" s="5">
        <v>9</v>
      </c>
      <c r="B132" s="1" t="s">
        <v>47</v>
      </c>
      <c r="C132" s="2">
        <v>992</v>
      </c>
      <c r="D132" s="2" t="s">
        <v>18</v>
      </c>
      <c r="E132" s="2" t="s">
        <v>14</v>
      </c>
      <c r="F132" s="2"/>
      <c r="G132" s="2"/>
      <c r="H132" s="3">
        <f>H133</f>
        <v>3700</v>
      </c>
      <c r="I132" s="12"/>
    </row>
    <row r="133" spans="1:9" s="6" customFormat="1" ht="15">
      <c r="A133" s="5"/>
      <c r="B133" s="1" t="s">
        <v>48</v>
      </c>
      <c r="C133" s="2">
        <v>992</v>
      </c>
      <c r="D133" s="2" t="s">
        <v>18</v>
      </c>
      <c r="E133" s="2" t="s">
        <v>15</v>
      </c>
      <c r="F133" s="2"/>
      <c r="G133" s="2"/>
      <c r="H133" s="3">
        <f>H134</f>
        <v>3700</v>
      </c>
      <c r="I133" s="26"/>
    </row>
    <row r="134" spans="1:9" s="6" customFormat="1" ht="45">
      <c r="A134" s="5"/>
      <c r="B134" s="1" t="s">
        <v>99</v>
      </c>
      <c r="C134" s="2">
        <v>992</v>
      </c>
      <c r="D134" s="2" t="s">
        <v>18</v>
      </c>
      <c r="E134" s="2" t="s">
        <v>15</v>
      </c>
      <c r="F134" s="2" t="s">
        <v>107</v>
      </c>
      <c r="G134" s="2"/>
      <c r="H134" s="3">
        <f>H135</f>
        <v>3700</v>
      </c>
      <c r="I134" s="26"/>
    </row>
    <row r="135" spans="1:9" s="6" customFormat="1" ht="30">
      <c r="A135" s="5"/>
      <c r="B135" s="1" t="s">
        <v>54</v>
      </c>
      <c r="C135" s="2">
        <v>992</v>
      </c>
      <c r="D135" s="2" t="s">
        <v>18</v>
      </c>
      <c r="E135" s="2" t="s">
        <v>15</v>
      </c>
      <c r="F135" s="2" t="s">
        <v>107</v>
      </c>
      <c r="G135" s="2" t="s">
        <v>55</v>
      </c>
      <c r="H135" s="3">
        <f>300+3300+100</f>
        <v>3700</v>
      </c>
      <c r="I135" s="26"/>
    </row>
    <row r="136" spans="6:9" s="6" customFormat="1" ht="15">
      <c r="F136" s="27"/>
      <c r="I136" s="26"/>
    </row>
    <row r="137" spans="6:9" s="6" customFormat="1" ht="15">
      <c r="F137" s="27"/>
      <c r="I137" s="26"/>
    </row>
    <row r="138" spans="2:9" s="6" customFormat="1" ht="15">
      <c r="B138" s="15" t="s">
        <v>37</v>
      </c>
      <c r="F138" s="27"/>
      <c r="I138" s="26"/>
    </row>
    <row r="139" spans="2:9" s="6" customFormat="1" ht="15">
      <c r="B139" s="15" t="s">
        <v>38</v>
      </c>
      <c r="F139" s="27"/>
      <c r="I139" s="26"/>
    </row>
    <row r="140" spans="2:9" s="6" customFormat="1" ht="15">
      <c r="B140" s="15" t="s">
        <v>44</v>
      </c>
      <c r="D140" s="28" t="s">
        <v>39</v>
      </c>
      <c r="F140" s="27"/>
      <c r="I140" s="26"/>
    </row>
    <row r="141" spans="6:9" s="6" customFormat="1" ht="15">
      <c r="F141" s="27"/>
      <c r="I141" s="26"/>
    </row>
    <row r="142" spans="6:9" s="6" customFormat="1" ht="15">
      <c r="F142" s="27"/>
      <c r="I142" s="26"/>
    </row>
    <row r="143" spans="6:9" s="6" customFormat="1" ht="15">
      <c r="F143" s="27"/>
      <c r="I143" s="26"/>
    </row>
    <row r="144" spans="6:9" s="6" customFormat="1" ht="15">
      <c r="F144" s="27"/>
      <c r="I144" s="26"/>
    </row>
    <row r="145" spans="6:9" s="6" customFormat="1" ht="15">
      <c r="F145" s="27"/>
      <c r="I145" s="26"/>
    </row>
    <row r="146" spans="6:9" s="6" customFormat="1" ht="15">
      <c r="F146" s="27"/>
      <c r="I146" s="26"/>
    </row>
    <row r="147" spans="6:9" s="6" customFormat="1" ht="15">
      <c r="F147" s="27"/>
      <c r="I147" s="26"/>
    </row>
    <row r="148" spans="6:9" s="6" customFormat="1" ht="15">
      <c r="F148" s="27"/>
      <c r="I148" s="26"/>
    </row>
    <row r="149" spans="6:9" s="6" customFormat="1" ht="15">
      <c r="F149" s="27"/>
      <c r="I149" s="26"/>
    </row>
    <row r="150" spans="6:9" s="6" customFormat="1" ht="15">
      <c r="F150" s="27"/>
      <c r="I150" s="26"/>
    </row>
    <row r="151" spans="6:9" s="6" customFormat="1" ht="15">
      <c r="F151" s="27"/>
      <c r="I151" s="26"/>
    </row>
    <row r="152" spans="6:9" s="6" customFormat="1" ht="15">
      <c r="F152" s="27"/>
      <c r="I152" s="26"/>
    </row>
    <row r="153" spans="6:9" s="6" customFormat="1" ht="15">
      <c r="F153" s="27"/>
      <c r="I153" s="26"/>
    </row>
    <row r="154" spans="6:9" s="6" customFormat="1" ht="15">
      <c r="F154" s="27"/>
      <c r="I154" s="26"/>
    </row>
    <row r="155" spans="6:9" s="6" customFormat="1" ht="15">
      <c r="F155" s="27"/>
      <c r="I155" s="26"/>
    </row>
    <row r="156" spans="6:9" s="6" customFormat="1" ht="15">
      <c r="F156" s="27"/>
      <c r="I156" s="26"/>
    </row>
    <row r="157" spans="6:9" s="6" customFormat="1" ht="15">
      <c r="F157" s="27"/>
      <c r="I157" s="26"/>
    </row>
    <row r="158" spans="6:9" s="6" customFormat="1" ht="15">
      <c r="F158" s="27"/>
      <c r="I158" s="26"/>
    </row>
    <row r="159" spans="6:9" s="6" customFormat="1" ht="15">
      <c r="F159" s="27"/>
      <c r="I159" s="26"/>
    </row>
    <row r="160" spans="6:9" s="6" customFormat="1" ht="15">
      <c r="F160" s="27"/>
      <c r="I160" s="26"/>
    </row>
    <row r="161" spans="6:9" s="6" customFormat="1" ht="15">
      <c r="F161" s="27"/>
      <c r="I161" s="26"/>
    </row>
    <row r="162" spans="6:9" s="6" customFormat="1" ht="15">
      <c r="F162" s="27"/>
      <c r="I162" s="26"/>
    </row>
    <row r="163" spans="6:9" s="6" customFormat="1" ht="15">
      <c r="F163" s="27"/>
      <c r="I163" s="26"/>
    </row>
    <row r="164" spans="6:9" s="6" customFormat="1" ht="15">
      <c r="F164" s="27"/>
      <c r="I164" s="26"/>
    </row>
    <row r="165" spans="6:9" s="6" customFormat="1" ht="15">
      <c r="F165" s="27"/>
      <c r="I165" s="26"/>
    </row>
    <row r="166" spans="6:9" s="6" customFormat="1" ht="15">
      <c r="F166" s="27"/>
      <c r="I166" s="26"/>
    </row>
    <row r="167" spans="6:9" s="6" customFormat="1" ht="15">
      <c r="F167" s="27"/>
      <c r="I167" s="26"/>
    </row>
    <row r="168" spans="6:9" s="6" customFormat="1" ht="15">
      <c r="F168" s="27"/>
      <c r="I168" s="26"/>
    </row>
    <row r="169" spans="6:9" s="6" customFormat="1" ht="15">
      <c r="F169" s="27"/>
      <c r="I169" s="26"/>
    </row>
    <row r="170" spans="6:9" s="6" customFormat="1" ht="15">
      <c r="F170" s="27"/>
      <c r="I170" s="26"/>
    </row>
    <row r="171" spans="6:9" s="6" customFormat="1" ht="15">
      <c r="F171" s="27"/>
      <c r="I171" s="26"/>
    </row>
    <row r="172" spans="6:9" s="6" customFormat="1" ht="15">
      <c r="F172" s="27"/>
      <c r="I172" s="26"/>
    </row>
    <row r="173" spans="6:9" s="6" customFormat="1" ht="15">
      <c r="F173" s="27"/>
      <c r="I173" s="26"/>
    </row>
    <row r="174" spans="6:9" s="6" customFormat="1" ht="15">
      <c r="F174" s="27"/>
      <c r="I174" s="26"/>
    </row>
    <row r="175" spans="6:9" s="6" customFormat="1" ht="15">
      <c r="F175" s="27"/>
      <c r="I175" s="26"/>
    </row>
    <row r="176" spans="6:9" s="6" customFormat="1" ht="15">
      <c r="F176" s="27"/>
      <c r="I176" s="26"/>
    </row>
    <row r="177" spans="6:9" s="6" customFormat="1" ht="15">
      <c r="F177" s="27"/>
      <c r="I177" s="26"/>
    </row>
    <row r="178" spans="6:9" s="6" customFormat="1" ht="15">
      <c r="F178" s="27"/>
      <c r="I178" s="26"/>
    </row>
    <row r="179" spans="6:9" s="6" customFormat="1" ht="15">
      <c r="F179" s="27"/>
      <c r="I179" s="26"/>
    </row>
    <row r="180" spans="6:9" s="6" customFormat="1" ht="15">
      <c r="F180" s="27"/>
      <c r="I180" s="26"/>
    </row>
    <row r="181" spans="6:9" s="6" customFormat="1" ht="15">
      <c r="F181" s="27"/>
      <c r="I181" s="26"/>
    </row>
    <row r="182" spans="6:9" s="6" customFormat="1" ht="15">
      <c r="F182" s="27"/>
      <c r="I182" s="26"/>
    </row>
    <row r="183" spans="6:9" s="6" customFormat="1" ht="15">
      <c r="F183" s="27"/>
      <c r="I183" s="26"/>
    </row>
    <row r="184" spans="6:9" s="6" customFormat="1" ht="15">
      <c r="F184" s="27"/>
      <c r="I184" s="26"/>
    </row>
    <row r="185" spans="6:9" s="6" customFormat="1" ht="15">
      <c r="F185" s="27"/>
      <c r="I185" s="26"/>
    </row>
    <row r="186" spans="6:9" s="6" customFormat="1" ht="15">
      <c r="F186" s="27"/>
      <c r="I186" s="26"/>
    </row>
    <row r="187" spans="6:9" s="6" customFormat="1" ht="15">
      <c r="F187" s="27"/>
      <c r="I187" s="26"/>
    </row>
    <row r="188" spans="6:9" s="6" customFormat="1" ht="15">
      <c r="F188" s="27"/>
      <c r="I188" s="26"/>
    </row>
    <row r="189" spans="6:9" s="6" customFormat="1" ht="15">
      <c r="F189" s="27"/>
      <c r="I189" s="26"/>
    </row>
    <row r="190" spans="6:9" s="6" customFormat="1" ht="15">
      <c r="F190" s="27"/>
      <c r="I190" s="26"/>
    </row>
    <row r="191" spans="6:9" s="6" customFormat="1" ht="15">
      <c r="F191" s="27"/>
      <c r="I191" s="26"/>
    </row>
    <row r="192" spans="6:9" s="6" customFormat="1" ht="15">
      <c r="F192" s="27"/>
      <c r="I192" s="26"/>
    </row>
    <row r="193" spans="6:9" s="6" customFormat="1" ht="15">
      <c r="F193" s="27"/>
      <c r="I193" s="26"/>
    </row>
    <row r="194" spans="6:9" s="6" customFormat="1" ht="15">
      <c r="F194" s="27"/>
      <c r="I194" s="26"/>
    </row>
    <row r="195" spans="6:9" s="6" customFormat="1" ht="15">
      <c r="F195" s="27"/>
      <c r="I195" s="26"/>
    </row>
    <row r="196" spans="6:9" s="6" customFormat="1" ht="15">
      <c r="F196" s="27"/>
      <c r="I196" s="26"/>
    </row>
    <row r="197" spans="6:9" s="6" customFormat="1" ht="15">
      <c r="F197" s="27"/>
      <c r="I197" s="26"/>
    </row>
    <row r="198" spans="6:9" s="6" customFormat="1" ht="15">
      <c r="F198" s="27"/>
      <c r="I198" s="26"/>
    </row>
    <row r="199" spans="6:9" s="6" customFormat="1" ht="15">
      <c r="F199" s="27"/>
      <c r="I199" s="26"/>
    </row>
    <row r="200" spans="6:9" s="6" customFormat="1" ht="15">
      <c r="F200" s="27"/>
      <c r="I200" s="26"/>
    </row>
    <row r="201" spans="6:9" s="6" customFormat="1" ht="15">
      <c r="F201" s="27"/>
      <c r="I201" s="26"/>
    </row>
    <row r="202" spans="6:9" s="6" customFormat="1" ht="15">
      <c r="F202" s="27"/>
      <c r="I202" s="26"/>
    </row>
    <row r="203" spans="6:9" s="6" customFormat="1" ht="15">
      <c r="F203" s="27"/>
      <c r="I203" s="26"/>
    </row>
    <row r="204" spans="6:9" s="6" customFormat="1" ht="15">
      <c r="F204" s="27"/>
      <c r="I204" s="26"/>
    </row>
    <row r="205" spans="6:9" s="6" customFormat="1" ht="15">
      <c r="F205" s="27"/>
      <c r="I205" s="26"/>
    </row>
    <row r="206" spans="6:9" s="6" customFormat="1" ht="15">
      <c r="F206" s="27"/>
      <c r="I206" s="26"/>
    </row>
    <row r="207" spans="6:9" s="6" customFormat="1" ht="15">
      <c r="F207" s="27"/>
      <c r="I207" s="26"/>
    </row>
    <row r="208" spans="6:9" s="6" customFormat="1" ht="15">
      <c r="F208" s="27"/>
      <c r="I208" s="26"/>
    </row>
    <row r="209" spans="6:9" s="6" customFormat="1" ht="15">
      <c r="F209" s="27"/>
      <c r="I209" s="26"/>
    </row>
    <row r="210" spans="6:9" s="6" customFormat="1" ht="15">
      <c r="F210" s="27"/>
      <c r="I210" s="26"/>
    </row>
    <row r="211" spans="6:9" s="6" customFormat="1" ht="15">
      <c r="F211" s="27"/>
      <c r="I211" s="26"/>
    </row>
    <row r="212" spans="6:9" s="6" customFormat="1" ht="15">
      <c r="F212" s="27"/>
      <c r="I212" s="26"/>
    </row>
    <row r="213" spans="6:9" s="6" customFormat="1" ht="15">
      <c r="F213" s="27"/>
      <c r="I213" s="26"/>
    </row>
    <row r="214" spans="6:9" s="6" customFormat="1" ht="15">
      <c r="F214" s="27"/>
      <c r="I214" s="26"/>
    </row>
    <row r="215" spans="6:9" s="6" customFormat="1" ht="15">
      <c r="F215" s="27"/>
      <c r="I215" s="26"/>
    </row>
    <row r="216" spans="6:9" s="6" customFormat="1" ht="15">
      <c r="F216" s="27"/>
      <c r="I216" s="26"/>
    </row>
    <row r="217" spans="6:9" s="6" customFormat="1" ht="15">
      <c r="F217" s="27"/>
      <c r="I217" s="26"/>
    </row>
    <row r="218" spans="6:9" s="6" customFormat="1" ht="15">
      <c r="F218" s="27"/>
      <c r="I218" s="26"/>
    </row>
    <row r="219" spans="6:9" s="6" customFormat="1" ht="15">
      <c r="F219" s="27"/>
      <c r="I219" s="26"/>
    </row>
    <row r="220" spans="2:7" ht="15">
      <c r="B220" s="6"/>
      <c r="C220" s="6"/>
      <c r="D220" s="6"/>
      <c r="E220" s="6"/>
      <c r="F220" s="27"/>
      <c r="G220" s="6"/>
    </row>
    <row r="221" spans="2:7" ht="15">
      <c r="B221" s="6"/>
      <c r="C221" s="6"/>
      <c r="D221" s="6"/>
      <c r="E221" s="6"/>
      <c r="F221" s="27"/>
      <c r="G221" s="6"/>
    </row>
    <row r="222" spans="2:7" ht="15">
      <c r="B222" s="6"/>
      <c r="C222" s="6"/>
      <c r="D222" s="6"/>
      <c r="E222" s="6"/>
      <c r="F222" s="27"/>
      <c r="G222" s="6"/>
    </row>
    <row r="223" spans="2:7" ht="15">
      <c r="B223" s="6"/>
      <c r="C223" s="6"/>
      <c r="D223" s="6"/>
      <c r="E223" s="6"/>
      <c r="F223" s="27"/>
      <c r="G223" s="6"/>
    </row>
    <row r="224" spans="2:7" ht="15">
      <c r="B224" s="6"/>
      <c r="C224" s="6"/>
      <c r="D224" s="6"/>
      <c r="E224" s="6"/>
      <c r="F224" s="27"/>
      <c r="G224" s="6"/>
    </row>
    <row r="225" spans="2:7" ht="15">
      <c r="B225" s="6"/>
      <c r="C225" s="6"/>
      <c r="D225" s="6"/>
      <c r="E225" s="6"/>
      <c r="F225" s="27"/>
      <c r="G225" s="6"/>
    </row>
    <row r="226" spans="2:7" ht="15">
      <c r="B226" s="6"/>
      <c r="C226" s="6"/>
      <c r="D226" s="6"/>
      <c r="E226" s="6"/>
      <c r="F226" s="27"/>
      <c r="G226" s="6"/>
    </row>
    <row r="227" spans="2:7" ht="15">
      <c r="B227" s="6"/>
      <c r="C227" s="6"/>
      <c r="D227" s="6"/>
      <c r="E227" s="6"/>
      <c r="F227" s="27"/>
      <c r="G227" s="6"/>
    </row>
  </sheetData>
  <sheetProtection/>
  <mergeCells count="1">
    <mergeCell ref="B13:G13"/>
  </mergeCells>
  <printOptions/>
  <pageMargins left="0.1968503937007874" right="0.07874015748031496" top="0.1968503937007874" bottom="0.1968503937007874" header="0.5118110236220472" footer="0.5118110236220472"/>
  <pageSetup horizontalDpi="600" verticalDpi="600" orientation="portrait" paperSize="9" scale="74" r:id="rId1"/>
  <rowBreaks count="5" manualBreakCount="5">
    <brk id="43" max="7" man="1"/>
    <brk id="72" max="7" man="1"/>
    <brk id="105" max="7" man="1"/>
    <brk id="120" max="7" man="1"/>
    <brk id="14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ZO1</cp:lastModifiedBy>
  <cp:lastPrinted>2017-11-29T10:48:10Z</cp:lastPrinted>
  <dcterms:created xsi:type="dcterms:W3CDTF">1996-10-08T23:32:33Z</dcterms:created>
  <dcterms:modified xsi:type="dcterms:W3CDTF">2017-11-29T10:48:37Z</dcterms:modified>
  <cp:category/>
  <cp:version/>
  <cp:contentType/>
  <cp:contentStatus/>
</cp:coreProperties>
</file>