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</sheets>
  <definedNames>
    <definedName name="_xlnm.Print_Area" localSheetId="0">'Лист1'!$A$1:$D$108</definedName>
  </definedNames>
  <calcPr fullCalcOnLoad="1"/>
</workbook>
</file>

<file path=xl/sharedStrings.xml><?xml version="1.0" encoding="utf-8"?>
<sst xmlns="http://schemas.openxmlformats.org/spreadsheetml/2006/main" count="237" uniqueCount="118">
  <si>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</si>
  <si>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</si>
  <si>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</si>
  <si>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</si>
  <si>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</si>
  <si>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</si>
  <si>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</si>
  <si>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</si>
  <si>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</si>
  <si>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</si>
  <si>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</si>
  <si>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</si>
  <si>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</si>
  <si>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</si>
  <si>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</si>
  <si>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Совершенствование деятельности домов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</si>
  <si>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</si>
  <si>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</si>
  <si>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</si>
  <si>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</si>
  <si>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</si>
  <si>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</si>
  <si>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</si>
  <si>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</si>
  <si>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</si>
  <si>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Сохранение, использование, популяризация и охрана объектов культурного наследия</t>
  </si>
  <si>
    <t>Муниципальная программа "Проведение мероприятий для молодежи Калининского сельского поселения Калининского района"</t>
  </si>
  <si>
    <t>Муниципальная программа "Развитие физической культуры и спорта Калининского сельского поселения Калининского района"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</si>
  <si>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</si>
  <si>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 xml:space="preserve">Обеспечение деятельности высшего органа исполнительной власти муниципального образования </t>
  </si>
  <si>
    <t>Расходы на обеспечение функций органов местного самоуправления</t>
  </si>
  <si>
    <t>Обеспечение деятельности администрации Калининского сельского поселения  Калининского района</t>
  </si>
  <si>
    <t>Административные комиссии</t>
  </si>
  <si>
    <t>Обеспечение деятельности представительного органа власти Калининского сельского поселения Калининского района</t>
  </si>
  <si>
    <t xml:space="preserve">Обеспечение деятельности контрольно-счетной палаты </t>
  </si>
  <si>
    <t>Межбюджетные трансферты</t>
  </si>
  <si>
    <t>500</t>
  </si>
  <si>
    <t>Финансовое обеспечение непредвиденных расходов</t>
  </si>
  <si>
    <t>Осуществление первичного воинского учета на территориях, где отсутствуют военные комиссариаты</t>
  </si>
  <si>
    <t>Обеспечение выполнение функций по оценке недвижимости,
 признание прав и регулирование отношений по государственной и муниципальной собственности</t>
  </si>
  <si>
    <t>Обеспечение деятельности администрации в области 
пенсионного обеспечения (дополнительное пенсионное обеспечении)</t>
  </si>
  <si>
    <t>Доплаты к пенсиям, дополнительное пенсионное обеспечение</t>
  </si>
  <si>
    <t>300</t>
  </si>
  <si>
    <t>Развитие сельского хозяйства и регулирование рынков сельскохозяйственной продукции, сырья и продовольствия</t>
  </si>
  <si>
    <t>Непрограммные мероприятия деятельности администрации Калининского сельского поселения Калининского района</t>
  </si>
  <si>
    <t>Обеспечение безопасности населения</t>
  </si>
  <si>
    <t>Мероприятия в области жилищного хозяйства</t>
  </si>
  <si>
    <t>Развитие коммунального хозяйства</t>
  </si>
  <si>
    <t>Благоустройство</t>
  </si>
  <si>
    <t>Уличное освещение</t>
  </si>
  <si>
    <t>Озеленение</t>
  </si>
  <si>
    <t>Организация  и содержание мест захоронения</t>
  </si>
  <si>
    <t xml:space="preserve">Прочие мероприятия по благоустройству поселений 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</si>
  <si>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</si>
  <si>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</si>
  <si>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</si>
  <si>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</si>
  <si>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Приложение №9</t>
  </si>
  <si>
    <t xml:space="preserve">Калининского района на 2016  год" </t>
  </si>
  <si>
    <t>Распределение бюджетных ассигнований по целевым статьям  муниципальных программ, непрограммных мероприятий, группам видов расходов классификации расходов бюджетов на 2016 год</t>
  </si>
  <si>
    <t>0110011032</t>
  </si>
  <si>
    <t>0110000000</t>
  </si>
  <si>
    <t>0210110059</t>
  </si>
  <si>
    <t>0210000000</t>
  </si>
  <si>
    <t>0210330059</t>
  </si>
  <si>
    <t>0210550059</t>
  </si>
  <si>
    <t>0210636512</t>
  </si>
  <si>
    <t>0210661008</t>
  </si>
  <si>
    <t>0210600000</t>
  </si>
  <si>
    <t>0210771008</t>
  </si>
  <si>
    <t>0310011019</t>
  </si>
  <si>
    <t>0410011007</t>
  </si>
  <si>
    <t>0510011016</t>
  </si>
  <si>
    <t>5090010019</t>
  </si>
  <si>
    <t>5190010019</t>
  </si>
  <si>
    <t>5190026019</t>
  </si>
  <si>
    <t>5190000000</t>
  </si>
  <si>
    <t>6590010019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</si>
  <si>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</si>
  <si>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</si>
  <si>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</si>
  <si>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</si>
  <si>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</si>
  <si>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5150045118</t>
  </si>
  <si>
    <t>5240011007</t>
  </si>
  <si>
    <t>5240011030</t>
  </si>
  <si>
    <t>Обеспечение пожарной безопасности</t>
  </si>
  <si>
    <t>5840031040</t>
  </si>
  <si>
    <t>6440021037</t>
  </si>
  <si>
    <t>5740021039</t>
  </si>
  <si>
    <t>5740021033</t>
  </si>
  <si>
    <t>5740021034</t>
  </si>
  <si>
    <t>5740021035</t>
  </si>
  <si>
    <t>5740021036</t>
  </si>
  <si>
    <t>5740021000</t>
  </si>
  <si>
    <t>6440021005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</si>
  <si>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</si>
  <si>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</si>
  <si>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</si>
  <si>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Мероприятия в области безопасности населения</t>
  </si>
  <si>
    <t>0610011003</t>
  </si>
  <si>
    <t>Целевая программа "Противодействие экстремизму и профилактики  терроризма на территории Калининского сельского поселения Калининского района на 2016 год"</t>
  </si>
  <si>
    <t>Краевые целевые программы</t>
  </si>
  <si>
    <t>Капитальные вложения в обьекты государственной (муниципальной) собственности</t>
  </si>
  <si>
    <t>9990060660</t>
  </si>
  <si>
    <t xml:space="preserve"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борьбы с преступностью в Краснодарском крае </t>
  </si>
  <si>
    <t>400</t>
  </si>
  <si>
    <t>Целевая программа поддержки и развития малого и среднего предпринимательства Калининского сельского поселения Калининского района</t>
  </si>
  <si>
    <t>0710011040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</si>
  <si>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</si>
  <si>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1010460120</t>
  </si>
  <si>
    <t>Краевые средства</t>
  </si>
  <si>
    <t>Субсидии на дополнительную помощь местным бюджетам для решения социально значимых вопросов</t>
  </si>
  <si>
    <t>9990060050</t>
  </si>
  <si>
    <t>Приложение № 5</t>
  </si>
  <si>
    <t>Государственная программа Краснодарского края  "Развитие физической культуры и спорта»</t>
  </si>
  <si>
    <t>1210660340</t>
  </si>
  <si>
    <t xml:space="preserve">от  19.10.2016 г. 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</si>
</sst>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\.00\.000\.0"/>
    <numFmt numFmtId="174" formatCode="0.0"/>
    <numFmt numFmtId="175" formatCode="0.00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73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5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49" fontId="11" fillId="33" borderId="11" xfId="52" applyNumberFormat="1" applyFont="1" applyFill="1" applyBorder="1" applyAlignment="1" applyProtection="1">
      <alignment horizontal="center" vertical="center"/>
      <protection hidden="1"/>
    </xf>
    <xf numFmtId="2" fontId="11" fillId="33" borderId="11" xfId="60" applyNumberFormat="1" applyFont="1" applyFill="1" applyBorder="1" applyAlignment="1" applyProtection="1">
      <alignment horizontal="right" vertical="center"/>
      <protection hidden="1"/>
    </xf>
    <xf numFmtId="49" fontId="12" fillId="33" borderId="11" xfId="52" applyNumberFormat="1" applyFont="1" applyFill="1" applyBorder="1" applyAlignment="1" applyProtection="1">
      <alignment horizontal="center" vertical="center"/>
      <protection hidden="1"/>
    </xf>
    <xf numFmtId="174" fontId="12" fillId="33" borderId="11" xfId="60" applyNumberFormat="1" applyFont="1" applyFill="1" applyBorder="1" applyAlignment="1" applyProtection="1">
      <alignment horizontal="right" vertical="center"/>
      <protection hidden="1"/>
    </xf>
    <xf numFmtId="174" fontId="5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60" applyNumberFormat="1" applyFont="1" applyFill="1" applyBorder="1" applyAlignment="1" applyProtection="1">
      <alignment horizontal="right" vertical="center"/>
      <protection hidden="1"/>
    </xf>
    <xf numFmtId="174" fontId="2" fillId="33" borderId="11" xfId="52" applyNumberFormat="1" applyFont="1" applyFill="1" applyBorder="1" applyAlignment="1">
      <alignment horizontal="right" vertical="center"/>
      <protection/>
    </xf>
    <xf numFmtId="174" fontId="9" fillId="33" borderId="11" xfId="0" applyNumberFormat="1" applyFont="1" applyFill="1" applyBorder="1" applyAlignment="1">
      <alignment/>
    </xf>
    <xf numFmtId="2" fontId="5" fillId="33" borderId="11" xfId="60" applyNumberFormat="1" applyFont="1" applyFill="1" applyBorder="1" applyAlignment="1" applyProtection="1">
      <alignment horizontal="right" vertical="center"/>
      <protection hidden="1"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174" fontId="15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 vertical="center"/>
      <protection hidden="1"/>
    </xf>
    <xf numFmtId="2" fontId="5" fillId="33" borderId="11" xfId="52" applyNumberFormat="1" applyFont="1" applyFill="1" applyBorder="1" applyAlignment="1" applyProtection="1">
      <alignment horizontal="center" vertical="center"/>
      <protection hidden="1"/>
    </xf>
    <xf numFmtId="174" fontId="5" fillId="33" borderId="11" xfId="52" applyNumberFormat="1" applyFont="1" applyFill="1" applyBorder="1" applyAlignment="1">
      <alignment horizontal="right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right"/>
    </xf>
    <xf numFmtId="49" fontId="15" fillId="34" borderId="13" xfId="0" applyNumberFormat="1" applyFont="1" applyFill="1" applyBorder="1" applyAlignment="1">
      <alignment horizontal="right"/>
    </xf>
    <xf numFmtId="174" fontId="9" fillId="34" borderId="13" xfId="0" applyNumberFormat="1" applyFont="1" applyFill="1" applyBorder="1" applyAlignment="1">
      <alignment/>
    </xf>
    <xf numFmtId="2" fontId="5" fillId="35" borderId="11" xfId="52" applyNumberFormat="1" applyFont="1" applyFill="1" applyBorder="1" applyAlignment="1">
      <alignment/>
      <protection/>
    </xf>
    <xf numFmtId="0" fontId="8" fillId="35" borderId="11" xfId="0" applyFont="1" applyFill="1" applyBorder="1" applyAlignment="1">
      <alignment horizontal="justify" vertical="top" wrapText="1"/>
    </xf>
    <xf numFmtId="49" fontId="5" fillId="35" borderId="11" xfId="52" applyNumberFormat="1" applyFont="1" applyFill="1" applyBorder="1" applyAlignment="1" applyProtection="1">
      <alignment horizontal="center" vertical="center"/>
      <protection hidden="1"/>
    </xf>
    <xf numFmtId="174" fontId="15" fillId="35" borderId="11" xfId="0" applyNumberFormat="1" applyFont="1" applyFill="1" applyBorder="1" applyAlignment="1">
      <alignment/>
    </xf>
    <xf numFmtId="0" fontId="14" fillId="35" borderId="0" xfId="52" applyFont="1" applyFill="1">
      <alignment/>
      <protection/>
    </xf>
    <xf numFmtId="0" fontId="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2" fillId="33" borderId="0" xfId="52" applyFont="1" applyFill="1" applyBorder="1" applyAlignment="1" applyProtection="1">
      <alignment horizontal="center"/>
      <protection hidden="1"/>
    </xf>
    <xf numFmtId="173" fontId="5" fillId="33" borderId="11" xfId="52" applyNumberFormat="1" applyFont="1" applyFill="1" applyBorder="1" applyAlignment="1" applyProtection="1">
      <alignment horizontal="center" vertic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center"/>
    </xf>
    <xf numFmtId="49" fontId="5" fillId="33" borderId="14" xfId="52" applyNumberFormat="1" applyFont="1" applyFill="1" applyBorder="1" applyAlignment="1" applyProtection="1">
      <alignment horizontal="center" vertical="center"/>
      <protection hidden="1"/>
    </xf>
    <xf numFmtId="2" fontId="5" fillId="33" borderId="12" xfId="60" applyNumberFormat="1" applyFont="1" applyFill="1" applyBorder="1" applyAlignment="1" applyProtection="1">
      <alignment horizontal="right" vertical="center"/>
      <protection hidden="1"/>
    </xf>
    <xf numFmtId="49" fontId="15" fillId="33" borderId="14" xfId="0" applyNumberFormat="1" applyFont="1" applyFill="1" applyBorder="1" applyAlignment="1">
      <alignment horizontal="center"/>
    </xf>
    <xf numFmtId="174" fontId="15" fillId="34" borderId="13" xfId="0" applyNumberFormat="1" applyFont="1" applyFill="1" applyBorder="1" applyAlignment="1">
      <alignment/>
    </xf>
    <xf numFmtId="174" fontId="2" fillId="33" borderId="13" xfId="60" applyNumberFormat="1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wrapText="1"/>
    </xf>
    <xf numFmtId="174" fontId="5" fillId="33" borderId="13" xfId="60" applyNumberFormat="1" applyFont="1" applyFill="1" applyBorder="1" applyAlignment="1" applyProtection="1">
      <alignment horizontal="right" vertical="center"/>
      <protection hidden="1"/>
    </xf>
    <xf numFmtId="49" fontId="2" fillId="33" borderId="14" xfId="52" applyNumberFormat="1" applyFont="1" applyFill="1" applyBorder="1" applyAlignment="1" applyProtection="1">
      <alignment horizontal="center" vertical="center"/>
      <protection hidden="1"/>
    </xf>
    <xf numFmtId="49" fontId="2" fillId="33" borderId="14" xfId="52" applyNumberFormat="1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2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45">
      <selection activeCell="D21" sqref="D21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68" customWidth="1"/>
    <col min="4" max="4" width="17.75390625" style="2" customWidth="1"/>
    <col min="5" max="5" width="20.625" style="3" customWidth="1"/>
    <col min="6" max="16384" width="9.125" style="3" customWidth="1"/>
  </cols>
  <sheetData>
    <row r="1" spans="2:4" s="71" customFormat="1" ht="15.75">
      <c r="B1" s="72"/>
      <c r="D1" s="70" t="s">
        <v>114</v>
      </c>
    </row>
    <row r="2" spans="2:4" s="71" customFormat="1" ht="15.75">
      <c r="B2" s="72"/>
      <c r="D2" s="70" t="s">
        <v>96</v>
      </c>
    </row>
    <row r="3" spans="2:4" s="71" customFormat="1" ht="15.75">
      <c r="B3" s="72"/>
      <c r="D3" s="70" t="s">
        <v>97</v>
      </c>
    </row>
    <row r="4" spans="2:4" s="71" customFormat="1" ht="15.75">
      <c r="B4" s="72"/>
      <c r="D4" s="70" t="s">
        <v>98</v>
      </c>
    </row>
    <row r="5" spans="2:4" s="71" customFormat="1" ht="12" customHeight="1">
      <c r="B5" s="72"/>
      <c r="D5" s="70" t="s">
        <v>117</v>
      </c>
    </row>
    <row r="6" ht="5.25" customHeight="1"/>
    <row r="7" spans="3:4" s="4" customFormat="1" ht="15.75">
      <c r="C7" s="63"/>
      <c r="D7" s="5" t="s">
        <v>57</v>
      </c>
    </row>
    <row r="8" spans="3:4" s="6" customFormat="1" ht="15.75">
      <c r="C8" s="64"/>
      <c r="D8" s="7" t="s">
        <v>0</v>
      </c>
    </row>
    <row r="9" spans="3:4" s="6" customFormat="1" ht="15.75">
      <c r="C9" s="64"/>
      <c r="D9" s="7" t="s">
        <v>1</v>
      </c>
    </row>
    <row r="10" spans="3:4" s="6" customFormat="1" ht="15.75">
      <c r="C10" s="64"/>
      <c r="D10" s="7" t="s">
        <v>2</v>
      </c>
    </row>
    <row r="11" spans="3:4" s="6" customFormat="1" ht="17.25" customHeight="1">
      <c r="C11" s="64"/>
      <c r="D11" s="7" t="s">
        <v>58</v>
      </c>
    </row>
    <row r="12" spans="1:4" s="8" customFormat="1" ht="43.5" customHeight="1">
      <c r="A12" s="85" t="s">
        <v>59</v>
      </c>
      <c r="B12" s="85"/>
      <c r="C12" s="85"/>
      <c r="D12" s="85"/>
    </row>
    <row r="13" spans="1:4" ht="20.25" customHeight="1">
      <c r="A13" s="9"/>
      <c r="B13" s="9"/>
      <c r="C13" s="65"/>
      <c r="D13" s="10" t="s">
        <v>3</v>
      </c>
    </row>
    <row r="14" spans="1:4" ht="26.25" customHeight="1">
      <c r="A14" s="86" t="s">
        <v>4</v>
      </c>
      <c r="B14" s="86" t="s">
        <v>5</v>
      </c>
      <c r="C14" s="86" t="s">
        <v>6</v>
      </c>
      <c r="D14" s="87" t="s">
        <v>7</v>
      </c>
    </row>
    <row r="15" spans="1:4" ht="5.25" customHeight="1">
      <c r="A15" s="86"/>
      <c r="B15" s="86"/>
      <c r="C15" s="86"/>
      <c r="D15" s="87"/>
    </row>
    <row r="16" spans="1:4" ht="20.25" customHeight="1">
      <c r="A16" s="11" t="s">
        <v>8</v>
      </c>
      <c r="B16" s="11"/>
      <c r="C16" s="66"/>
      <c r="D16" s="12">
        <f>D17+D60+D50+D57</f>
        <v>55005.799999999996</v>
      </c>
    </row>
    <row r="17" spans="1:5" ht="19.5" customHeight="1">
      <c r="A17" s="11" t="s">
        <v>9</v>
      </c>
      <c r="B17" s="11"/>
      <c r="C17" s="66"/>
      <c r="D17" s="12">
        <f>D18+D21+D37+D39+D41+D45+D48</f>
        <v>27203.2</v>
      </c>
      <c r="E17" s="13"/>
    </row>
    <row r="18" spans="1:4" s="17" customFormat="1" ht="36.75" customHeight="1">
      <c r="A18" s="14" t="s">
        <v>10</v>
      </c>
      <c r="B18" s="56" t="s">
        <v>61</v>
      </c>
      <c r="C18" s="15"/>
      <c r="D18" s="16">
        <f>D19</f>
        <v>5114.5</v>
      </c>
    </row>
    <row r="19" spans="1:4" s="17" customFormat="1" ht="54" customHeight="1">
      <c r="A19" s="18" t="s">
        <v>11</v>
      </c>
      <c r="B19" s="55" t="s">
        <v>60</v>
      </c>
      <c r="C19" s="19"/>
      <c r="D19" s="20">
        <f>D20</f>
        <v>5114.5</v>
      </c>
    </row>
    <row r="20" spans="1:4" s="21" customFormat="1" ht="15.75" customHeight="1">
      <c r="A20" s="18" t="s">
        <v>12</v>
      </c>
      <c r="B20" s="55" t="s">
        <v>60</v>
      </c>
      <c r="C20" s="19" t="s">
        <v>13</v>
      </c>
      <c r="D20" s="20">
        <f>5964.5+300+300-2300+700+76+74</f>
        <v>5114.5</v>
      </c>
    </row>
    <row r="21" spans="1:4" s="17" customFormat="1" ht="31.5">
      <c r="A21" s="14" t="s">
        <v>14</v>
      </c>
      <c r="B21" s="56" t="s">
        <v>63</v>
      </c>
      <c r="C21" s="15"/>
      <c r="D21" s="16">
        <f>D22+D26+D30+D32+D35</f>
        <v>13820.7</v>
      </c>
    </row>
    <row r="22" spans="1:4" s="17" customFormat="1" ht="18" customHeight="1">
      <c r="A22" s="14" t="s">
        <v>15</v>
      </c>
      <c r="B22" s="55" t="s">
        <v>62</v>
      </c>
      <c r="C22" s="19"/>
      <c r="D22" s="20">
        <f>D23+D24+D25</f>
        <v>7286</v>
      </c>
    </row>
    <row r="23" spans="1:4" s="17" customFormat="1" ht="45" customHeight="1">
      <c r="A23" s="22" t="s">
        <v>16</v>
      </c>
      <c r="B23" s="55" t="s">
        <v>62</v>
      </c>
      <c r="C23" s="19" t="s">
        <v>17</v>
      </c>
      <c r="D23" s="57">
        <f>3850+1170+15+31+100-32+23</f>
        <v>5157</v>
      </c>
    </row>
    <row r="24" spans="1:4" s="17" customFormat="1" ht="15.75">
      <c r="A24" s="22" t="s">
        <v>12</v>
      </c>
      <c r="B24" s="55" t="s">
        <v>62</v>
      </c>
      <c r="C24" s="19" t="s">
        <v>13</v>
      </c>
      <c r="D24" s="57">
        <f>1829+100</f>
        <v>1929</v>
      </c>
    </row>
    <row r="25" spans="1:4" s="17" customFormat="1" ht="15.75">
      <c r="A25" s="22" t="s">
        <v>18</v>
      </c>
      <c r="B25" s="55" t="s">
        <v>62</v>
      </c>
      <c r="C25" s="19" t="s">
        <v>19</v>
      </c>
      <c r="D25" s="57">
        <v>200</v>
      </c>
    </row>
    <row r="26" spans="1:4" s="17" customFormat="1" ht="28.5">
      <c r="A26" s="23" t="s">
        <v>20</v>
      </c>
      <c r="B26" s="56" t="s">
        <v>64</v>
      </c>
      <c r="C26" s="15"/>
      <c r="D26" s="58">
        <f>D27+D28+D29</f>
        <v>3203.1</v>
      </c>
    </row>
    <row r="27" spans="1:4" s="17" customFormat="1" ht="45.75" customHeight="1">
      <c r="A27" s="22" t="s">
        <v>16</v>
      </c>
      <c r="B27" s="55" t="s">
        <v>64</v>
      </c>
      <c r="C27" s="19" t="s">
        <v>17</v>
      </c>
      <c r="D27" s="57">
        <f>1650+496+41+20</f>
        <v>2207</v>
      </c>
    </row>
    <row r="28" spans="1:4" s="21" customFormat="1" ht="15.75">
      <c r="A28" s="22" t="s">
        <v>12</v>
      </c>
      <c r="B28" s="55" t="s">
        <v>64</v>
      </c>
      <c r="C28" s="19" t="s">
        <v>13</v>
      </c>
      <c r="D28" s="57">
        <f>613+80+233.1</f>
        <v>926.1</v>
      </c>
    </row>
    <row r="29" spans="1:4" s="21" customFormat="1" ht="15.75">
      <c r="A29" s="26" t="s">
        <v>18</v>
      </c>
      <c r="B29" s="55" t="s">
        <v>64</v>
      </c>
      <c r="C29" s="19" t="s">
        <v>19</v>
      </c>
      <c r="D29" s="57">
        <f>38+5+27</f>
        <v>70</v>
      </c>
    </row>
    <row r="30" spans="1:4" s="17" customFormat="1" ht="15.75">
      <c r="A30" s="23" t="s">
        <v>21</v>
      </c>
      <c r="B30" s="56" t="s">
        <v>65</v>
      </c>
      <c r="C30" s="15"/>
      <c r="D30" s="24">
        <f>D31</f>
        <v>2080</v>
      </c>
    </row>
    <row r="31" spans="1:4" s="17" customFormat="1" ht="30">
      <c r="A31" s="22" t="s">
        <v>22</v>
      </c>
      <c r="B31" s="55" t="s">
        <v>65</v>
      </c>
      <c r="C31" s="28" t="s">
        <v>23</v>
      </c>
      <c r="D31" s="25">
        <f>1930+150</f>
        <v>2080</v>
      </c>
    </row>
    <row r="32" spans="1:4" s="21" customFormat="1" ht="15.75">
      <c r="A32" s="23" t="s">
        <v>24</v>
      </c>
      <c r="B32" s="56" t="s">
        <v>68</v>
      </c>
      <c r="C32" s="29"/>
      <c r="D32" s="24">
        <f>D33+D34</f>
        <v>801.6</v>
      </c>
    </row>
    <row r="33" spans="1:4" s="17" customFormat="1" ht="45">
      <c r="A33" s="22" t="s">
        <v>16</v>
      </c>
      <c r="B33" s="55" t="s">
        <v>66</v>
      </c>
      <c r="C33" s="30" t="s">
        <v>17</v>
      </c>
      <c r="D33" s="31">
        <f>120+201.6</f>
        <v>321.6</v>
      </c>
    </row>
    <row r="34" spans="1:4" s="32" customFormat="1" ht="22.5" customHeight="1">
      <c r="A34" s="22" t="s">
        <v>12</v>
      </c>
      <c r="B34" s="55" t="s">
        <v>67</v>
      </c>
      <c r="C34" s="30" t="s">
        <v>13</v>
      </c>
      <c r="D34" s="31">
        <v>480</v>
      </c>
    </row>
    <row r="35" spans="1:4" s="32" customFormat="1" ht="27" customHeight="1">
      <c r="A35" s="23" t="s">
        <v>25</v>
      </c>
      <c r="B35" s="56" t="s">
        <v>69</v>
      </c>
      <c r="C35" s="29"/>
      <c r="D35" s="24">
        <f>D36</f>
        <v>450</v>
      </c>
    </row>
    <row r="36" spans="1:4" s="17" customFormat="1" ht="23.25" customHeight="1">
      <c r="A36" s="26" t="s">
        <v>12</v>
      </c>
      <c r="B36" s="55" t="s">
        <v>69</v>
      </c>
      <c r="C36" s="28" t="s">
        <v>13</v>
      </c>
      <c r="D36" s="25">
        <v>450</v>
      </c>
    </row>
    <row r="37" spans="1:4" s="17" customFormat="1" ht="31.5">
      <c r="A37" s="14" t="s">
        <v>26</v>
      </c>
      <c r="B37" s="56" t="s">
        <v>70</v>
      </c>
      <c r="C37" s="33"/>
      <c r="D37" s="34">
        <f>D38</f>
        <v>170</v>
      </c>
    </row>
    <row r="38" spans="1:4" s="17" customFormat="1" ht="24.75" customHeight="1">
      <c r="A38" s="26" t="s">
        <v>12</v>
      </c>
      <c r="B38" s="55" t="s">
        <v>70</v>
      </c>
      <c r="C38" s="35" t="s">
        <v>13</v>
      </c>
      <c r="D38" s="36">
        <v>170</v>
      </c>
    </row>
    <row r="39" spans="1:4" s="17" customFormat="1" ht="36" customHeight="1">
      <c r="A39" s="14" t="s">
        <v>27</v>
      </c>
      <c r="B39" s="56" t="s">
        <v>71</v>
      </c>
      <c r="C39" s="15"/>
      <c r="D39" s="37">
        <f>D40</f>
        <v>4800</v>
      </c>
    </row>
    <row r="40" spans="1:4" s="17" customFormat="1" ht="21" customHeight="1">
      <c r="A40" s="26" t="s">
        <v>12</v>
      </c>
      <c r="B40" s="55" t="s">
        <v>71</v>
      </c>
      <c r="C40" s="19" t="s">
        <v>13</v>
      </c>
      <c r="D40" s="39">
        <f>2500+2300</f>
        <v>4800</v>
      </c>
    </row>
    <row r="41" spans="1:4" s="17" customFormat="1" ht="51.75" customHeight="1">
      <c r="A41" s="14" t="s">
        <v>28</v>
      </c>
      <c r="B41" s="56" t="s">
        <v>72</v>
      </c>
      <c r="C41" s="19"/>
      <c r="D41" s="47">
        <f>D42+D43+D44</f>
        <v>3219.7</v>
      </c>
    </row>
    <row r="42" spans="1:4" s="17" customFormat="1" ht="51.75" customHeight="1">
      <c r="A42" s="26" t="s">
        <v>16</v>
      </c>
      <c r="B42" s="55" t="s">
        <v>72</v>
      </c>
      <c r="C42" s="30" t="s">
        <v>17</v>
      </c>
      <c r="D42" s="57">
        <v>261</v>
      </c>
    </row>
    <row r="43" spans="1:4" s="17" customFormat="1" ht="24.75" customHeight="1">
      <c r="A43" s="26" t="s">
        <v>12</v>
      </c>
      <c r="B43" s="55" t="s">
        <v>72</v>
      </c>
      <c r="C43" s="30" t="s">
        <v>13</v>
      </c>
      <c r="D43" s="57">
        <f>2529+229.7</f>
        <v>2758.7</v>
      </c>
    </row>
    <row r="44" spans="1:4" s="17" customFormat="1" ht="21" customHeight="1">
      <c r="A44" s="26" t="s">
        <v>18</v>
      </c>
      <c r="B44" s="55" t="s">
        <v>72</v>
      </c>
      <c r="C44" s="73" t="s">
        <v>19</v>
      </c>
      <c r="D44" s="57">
        <v>200</v>
      </c>
    </row>
    <row r="45" spans="1:4" s="17" customFormat="1" ht="48.75" customHeight="1">
      <c r="A45" s="14" t="s">
        <v>101</v>
      </c>
      <c r="B45" s="56" t="s">
        <v>100</v>
      </c>
      <c r="C45" s="76"/>
      <c r="D45" s="77">
        <f>D46</f>
        <v>32</v>
      </c>
    </row>
    <row r="46" spans="1:4" s="17" customFormat="1" ht="21" customHeight="1">
      <c r="A46" s="26" t="s">
        <v>99</v>
      </c>
      <c r="B46" s="55" t="s">
        <v>100</v>
      </c>
      <c r="C46" s="73"/>
      <c r="D46" s="57">
        <f>D47</f>
        <v>32</v>
      </c>
    </row>
    <row r="47" spans="1:4" s="17" customFormat="1" ht="19.5" customHeight="1">
      <c r="A47" s="26" t="s">
        <v>12</v>
      </c>
      <c r="B47" s="55" t="s">
        <v>100</v>
      </c>
      <c r="C47" s="82" t="s">
        <v>13</v>
      </c>
      <c r="D47" s="78">
        <v>32</v>
      </c>
    </row>
    <row r="48" spans="1:4" s="21" customFormat="1" ht="33" customHeight="1">
      <c r="A48" s="27" t="s">
        <v>107</v>
      </c>
      <c r="B48" s="56" t="s">
        <v>108</v>
      </c>
      <c r="C48" s="74"/>
      <c r="D48" s="81">
        <f>D49</f>
        <v>46.3</v>
      </c>
    </row>
    <row r="49" spans="1:4" s="17" customFormat="1" ht="19.5" customHeight="1">
      <c r="A49" s="26" t="s">
        <v>12</v>
      </c>
      <c r="B49" s="55" t="s">
        <v>108</v>
      </c>
      <c r="C49" s="82" t="s">
        <v>13</v>
      </c>
      <c r="D49" s="78">
        <v>46.3</v>
      </c>
    </row>
    <row r="50" spans="1:4" s="17" customFormat="1" ht="19.5" customHeight="1">
      <c r="A50" s="27" t="s">
        <v>102</v>
      </c>
      <c r="B50" s="55"/>
      <c r="C50" s="74"/>
      <c r="D50" s="81">
        <f>D51+D53+D55</f>
        <v>7655.1</v>
      </c>
    </row>
    <row r="51" spans="1:4" s="17" customFormat="1" ht="66" customHeight="1">
      <c r="A51" s="79" t="s">
        <v>105</v>
      </c>
      <c r="B51" s="56" t="s">
        <v>104</v>
      </c>
      <c r="C51" s="74"/>
      <c r="D51" s="81">
        <f>D52</f>
        <v>1519</v>
      </c>
    </row>
    <row r="52" spans="1:4" s="17" customFormat="1" ht="16.5" customHeight="1">
      <c r="A52" s="80" t="s">
        <v>103</v>
      </c>
      <c r="B52" s="55" t="s">
        <v>104</v>
      </c>
      <c r="C52" s="82" t="s">
        <v>106</v>
      </c>
      <c r="D52" s="78">
        <v>1519</v>
      </c>
    </row>
    <row r="53" spans="1:4" s="17" customFormat="1" ht="50.25" customHeight="1">
      <c r="A53" s="79" t="s">
        <v>109</v>
      </c>
      <c r="B53" s="56" t="s">
        <v>110</v>
      </c>
      <c r="C53" s="56"/>
      <c r="D53" s="81">
        <f>D54</f>
        <v>4136.1</v>
      </c>
    </row>
    <row r="54" spans="1:4" s="17" customFormat="1" ht="48.75" customHeight="1">
      <c r="A54" s="22" t="s">
        <v>16</v>
      </c>
      <c r="B54" s="55" t="s">
        <v>110</v>
      </c>
      <c r="C54" s="83" t="s">
        <v>17</v>
      </c>
      <c r="D54" s="78">
        <f>4279-142.9</f>
        <v>4136.1</v>
      </c>
    </row>
    <row r="55" spans="1:4" s="17" customFormat="1" ht="37.5" customHeight="1">
      <c r="A55" s="79" t="s">
        <v>115</v>
      </c>
      <c r="B55" s="56" t="s">
        <v>116</v>
      </c>
      <c r="C55" s="56"/>
      <c r="D55" s="81">
        <f>D56</f>
        <v>2000</v>
      </c>
    </row>
    <row r="56" spans="1:4" s="17" customFormat="1" ht="26.25" customHeight="1">
      <c r="A56" s="84" t="s">
        <v>12</v>
      </c>
      <c r="B56" s="55" t="s">
        <v>116</v>
      </c>
      <c r="C56" s="83" t="s">
        <v>13</v>
      </c>
      <c r="D56" s="78">
        <v>2000</v>
      </c>
    </row>
    <row r="57" spans="1:4" s="17" customFormat="1" ht="20.25" customHeight="1">
      <c r="A57" s="27" t="s">
        <v>111</v>
      </c>
      <c r="B57" s="55"/>
      <c r="C57" s="83"/>
      <c r="D57" s="81">
        <f>D58</f>
        <v>1032</v>
      </c>
    </row>
    <row r="58" spans="1:4" s="17" customFormat="1" ht="30.75" customHeight="1">
      <c r="A58" s="84" t="s">
        <v>112</v>
      </c>
      <c r="B58" s="55" t="s">
        <v>113</v>
      </c>
      <c r="C58" s="83"/>
      <c r="D58" s="78">
        <f>D59</f>
        <v>1032</v>
      </c>
    </row>
    <row r="59" spans="1:4" s="17" customFormat="1" ht="20.25" customHeight="1">
      <c r="A59" s="84" t="s">
        <v>12</v>
      </c>
      <c r="B59" s="55" t="s">
        <v>113</v>
      </c>
      <c r="C59" s="83" t="s">
        <v>13</v>
      </c>
      <c r="D59" s="78">
        <f>582+450</f>
        <v>1032</v>
      </c>
    </row>
    <row r="60" spans="1:4" s="17" customFormat="1" ht="32.25" customHeight="1">
      <c r="A60" s="14" t="s">
        <v>44</v>
      </c>
      <c r="B60" s="55"/>
      <c r="C60" s="74"/>
      <c r="D60" s="78">
        <f>D61+D63+D70+D73+D75+D77+D79+D81+D84+D86+D88+D90+D92+D94+D104</f>
        <v>19115.5</v>
      </c>
    </row>
    <row r="61" spans="1:4" s="43" customFormat="1" ht="28.5">
      <c r="A61" s="27" t="s">
        <v>29</v>
      </c>
      <c r="B61" s="55" t="s">
        <v>73</v>
      </c>
      <c r="C61" s="15"/>
      <c r="D61" s="75">
        <f>D62</f>
        <v>860</v>
      </c>
    </row>
    <row r="62" spans="1:4" s="43" customFormat="1" ht="45">
      <c r="A62" s="26" t="s">
        <v>16</v>
      </c>
      <c r="B62" s="55" t="s">
        <v>73</v>
      </c>
      <c r="C62" s="19" t="s">
        <v>17</v>
      </c>
      <c r="D62" s="38">
        <v>860</v>
      </c>
    </row>
    <row r="63" spans="1:4" s="62" customFormat="1" ht="28.5">
      <c r="A63" s="59" t="s">
        <v>31</v>
      </c>
      <c r="B63" s="56" t="s">
        <v>76</v>
      </c>
      <c r="C63" s="60"/>
      <c r="D63" s="61">
        <f>D64+D68</f>
        <v>5980</v>
      </c>
    </row>
    <row r="64" spans="1:4" s="21" customFormat="1" ht="18.75" customHeight="1">
      <c r="A64" s="26" t="s">
        <v>30</v>
      </c>
      <c r="B64" s="55" t="s">
        <v>74</v>
      </c>
      <c r="C64" s="19"/>
      <c r="D64" s="40">
        <f>D65+D66+D67</f>
        <v>5972.4</v>
      </c>
    </row>
    <row r="65" spans="1:4" s="21" customFormat="1" ht="45" customHeight="1">
      <c r="A65" s="26" t="s">
        <v>16</v>
      </c>
      <c r="B65" s="55" t="s">
        <v>74</v>
      </c>
      <c r="C65" s="45" t="s">
        <v>17</v>
      </c>
      <c r="D65" s="57">
        <f>10+1325+4565</f>
        <v>5900</v>
      </c>
    </row>
    <row r="66" spans="1:4" s="17" customFormat="1" ht="15.75">
      <c r="A66" s="26" t="s">
        <v>12</v>
      </c>
      <c r="B66" s="55" t="s">
        <v>74</v>
      </c>
      <c r="C66" s="45" t="s">
        <v>13</v>
      </c>
      <c r="D66" s="57">
        <v>62.4</v>
      </c>
    </row>
    <row r="67" spans="1:4" s="17" customFormat="1" ht="17.25" customHeight="1">
      <c r="A67" s="26" t="s">
        <v>18</v>
      </c>
      <c r="B67" s="55" t="s">
        <v>74</v>
      </c>
      <c r="C67" s="45" t="s">
        <v>19</v>
      </c>
      <c r="D67" s="57">
        <v>10</v>
      </c>
    </row>
    <row r="68" spans="1:4" s="17" customFormat="1" ht="15.75" customHeight="1">
      <c r="A68" s="27" t="s">
        <v>32</v>
      </c>
      <c r="B68" s="56" t="s">
        <v>75</v>
      </c>
      <c r="C68" s="46"/>
      <c r="D68" s="47">
        <f>D69</f>
        <v>7.6</v>
      </c>
    </row>
    <row r="69" spans="1:4" s="42" customFormat="1" ht="15.75">
      <c r="A69" s="26" t="s">
        <v>12</v>
      </c>
      <c r="B69" s="55" t="s">
        <v>75</v>
      </c>
      <c r="C69" s="45" t="s">
        <v>13</v>
      </c>
      <c r="D69" s="39">
        <v>7.6</v>
      </c>
    </row>
    <row r="70" spans="1:4" s="43" customFormat="1" ht="28.5">
      <c r="A70" s="27" t="s">
        <v>33</v>
      </c>
      <c r="B70" s="56" t="s">
        <v>77</v>
      </c>
      <c r="C70" s="15"/>
      <c r="D70" s="47">
        <f>D71+D72</f>
        <v>200</v>
      </c>
    </row>
    <row r="71" spans="1:4" s="43" customFormat="1" ht="45">
      <c r="A71" s="26" t="s">
        <v>16</v>
      </c>
      <c r="B71" s="55" t="s">
        <v>77</v>
      </c>
      <c r="C71" s="48" t="s">
        <v>17</v>
      </c>
      <c r="D71" s="57">
        <v>189</v>
      </c>
    </row>
    <row r="72" spans="1:4" s="43" customFormat="1" ht="15.75">
      <c r="A72" s="26" t="s">
        <v>12</v>
      </c>
      <c r="B72" s="55" t="s">
        <v>77</v>
      </c>
      <c r="C72" s="48" t="s">
        <v>13</v>
      </c>
      <c r="D72" s="57">
        <v>11</v>
      </c>
    </row>
    <row r="73" spans="1:4" s="43" customFormat="1" ht="15.75">
      <c r="A73" s="27" t="s">
        <v>34</v>
      </c>
      <c r="B73" s="56" t="s">
        <v>78</v>
      </c>
      <c r="C73" s="15"/>
      <c r="D73" s="37">
        <f>D74</f>
        <v>268.8</v>
      </c>
    </row>
    <row r="74" spans="1:4" s="42" customFormat="1" ht="20.25" customHeight="1">
      <c r="A74" s="26" t="s">
        <v>35</v>
      </c>
      <c r="B74" s="55" t="s">
        <v>78</v>
      </c>
      <c r="C74" s="19" t="s">
        <v>36</v>
      </c>
      <c r="D74" s="39">
        <v>268.8</v>
      </c>
    </row>
    <row r="75" spans="1:4" s="21" customFormat="1" ht="15.75">
      <c r="A75" s="27" t="s">
        <v>37</v>
      </c>
      <c r="B75" s="56" t="s">
        <v>79</v>
      </c>
      <c r="C75" s="15"/>
      <c r="D75" s="47">
        <f>D76</f>
        <v>100</v>
      </c>
    </row>
    <row r="76" spans="1:4" s="17" customFormat="1" ht="15.75">
      <c r="A76" s="26" t="s">
        <v>18</v>
      </c>
      <c r="B76" s="55" t="s">
        <v>79</v>
      </c>
      <c r="C76" s="19" t="s">
        <v>19</v>
      </c>
      <c r="D76" s="39">
        <v>100</v>
      </c>
    </row>
    <row r="77" spans="1:4" s="21" customFormat="1" ht="31.5" customHeight="1">
      <c r="A77" s="27" t="s">
        <v>81</v>
      </c>
      <c r="B77" s="56" t="s">
        <v>80</v>
      </c>
      <c r="C77" s="15"/>
      <c r="D77" s="44">
        <f>D78</f>
        <v>600</v>
      </c>
    </row>
    <row r="78" spans="1:4" s="17" customFormat="1" ht="15">
      <c r="A78" s="26" t="s">
        <v>12</v>
      </c>
      <c r="B78" s="55" t="s">
        <v>80</v>
      </c>
      <c r="C78" s="30" t="s">
        <v>13</v>
      </c>
      <c r="D78" s="40">
        <f>450+150</f>
        <v>600</v>
      </c>
    </row>
    <row r="79" spans="1:4" s="17" customFormat="1" ht="41.25" customHeight="1">
      <c r="A79" s="49" t="s">
        <v>39</v>
      </c>
      <c r="B79" s="56" t="s">
        <v>82</v>
      </c>
      <c r="C79" s="19"/>
      <c r="D79" s="41">
        <f>D80</f>
        <v>160</v>
      </c>
    </row>
    <row r="80" spans="1:4" s="21" customFormat="1" ht="15.75">
      <c r="A80" s="26" t="s">
        <v>12</v>
      </c>
      <c r="B80" s="55" t="s">
        <v>82</v>
      </c>
      <c r="C80" s="30" t="s">
        <v>13</v>
      </c>
      <c r="D80" s="40">
        <f>310-150</f>
        <v>160</v>
      </c>
    </row>
    <row r="81" spans="1:4" s="21" customFormat="1" ht="33" customHeight="1">
      <c r="A81" s="27" t="s">
        <v>38</v>
      </c>
      <c r="B81" s="56" t="s">
        <v>83</v>
      </c>
      <c r="C81" s="15"/>
      <c r="D81" s="41">
        <f>D82+D83</f>
        <v>571.1999999999999</v>
      </c>
    </row>
    <row r="82" spans="1:4" s="17" customFormat="1" ht="51" customHeight="1">
      <c r="A82" s="26" t="s">
        <v>16</v>
      </c>
      <c r="B82" s="55" t="s">
        <v>83</v>
      </c>
      <c r="C82" s="19" t="s">
        <v>17</v>
      </c>
      <c r="D82" s="57">
        <v>570.3</v>
      </c>
    </row>
    <row r="83" spans="1:4" s="17" customFormat="1" ht="24" customHeight="1">
      <c r="A83" s="26" t="s">
        <v>12</v>
      </c>
      <c r="B83" s="55" t="s">
        <v>83</v>
      </c>
      <c r="C83" s="19" t="s">
        <v>13</v>
      </c>
      <c r="D83" s="57">
        <v>0.9</v>
      </c>
    </row>
    <row r="84" spans="1:4" s="21" customFormat="1" ht="21.75" customHeight="1">
      <c r="A84" s="27" t="s">
        <v>45</v>
      </c>
      <c r="B84" s="56" t="s">
        <v>84</v>
      </c>
      <c r="C84" s="67"/>
      <c r="D84" s="44">
        <f>D85</f>
        <v>40</v>
      </c>
    </row>
    <row r="85" spans="1:4" s="17" customFormat="1" ht="21" customHeight="1">
      <c r="A85" s="26" t="s">
        <v>12</v>
      </c>
      <c r="B85" s="55" t="s">
        <v>84</v>
      </c>
      <c r="C85" s="30" t="s">
        <v>13</v>
      </c>
      <c r="D85" s="40">
        <v>40</v>
      </c>
    </row>
    <row r="86" spans="1:4" s="50" customFormat="1" ht="17.25" customHeight="1">
      <c r="A86" s="27" t="s">
        <v>86</v>
      </c>
      <c r="B86" s="56" t="s">
        <v>85</v>
      </c>
      <c r="C86" s="67"/>
      <c r="D86" s="44">
        <f>D87</f>
        <v>106</v>
      </c>
    </row>
    <row r="87" spans="1:4" ht="22.5" customHeight="1">
      <c r="A87" s="26" t="s">
        <v>12</v>
      </c>
      <c r="B87" s="55" t="s">
        <v>85</v>
      </c>
      <c r="C87" s="30">
        <v>200</v>
      </c>
      <c r="D87" s="40">
        <f>35+71</f>
        <v>106</v>
      </c>
    </row>
    <row r="88" spans="1:4" s="21" customFormat="1" ht="35.25" customHeight="1">
      <c r="A88" s="27" t="s">
        <v>43</v>
      </c>
      <c r="B88" s="56" t="s">
        <v>87</v>
      </c>
      <c r="C88" s="67"/>
      <c r="D88" s="44">
        <f>D89</f>
        <v>30</v>
      </c>
    </row>
    <row r="89" spans="1:4" s="17" customFormat="1" ht="15">
      <c r="A89" s="26" t="s">
        <v>12</v>
      </c>
      <c r="B89" s="55" t="s">
        <v>87</v>
      </c>
      <c r="C89" s="30" t="s">
        <v>13</v>
      </c>
      <c r="D89" s="40">
        <v>30</v>
      </c>
    </row>
    <row r="90" spans="1:4" s="50" customFormat="1" ht="15.75">
      <c r="A90" s="27" t="s">
        <v>46</v>
      </c>
      <c r="B90" s="56" t="s">
        <v>88</v>
      </c>
      <c r="C90" s="67"/>
      <c r="D90" s="44">
        <f>D91</f>
        <v>50</v>
      </c>
    </row>
    <row r="91" spans="1:4" ht="15">
      <c r="A91" s="26" t="s">
        <v>12</v>
      </c>
      <c r="B91" s="55" t="s">
        <v>88</v>
      </c>
      <c r="C91" s="30" t="s">
        <v>13</v>
      </c>
      <c r="D91" s="40">
        <v>50</v>
      </c>
    </row>
    <row r="92" spans="1:4" s="50" customFormat="1" ht="15.75">
      <c r="A92" s="27" t="s">
        <v>47</v>
      </c>
      <c r="B92" s="56" t="s">
        <v>89</v>
      </c>
      <c r="C92" s="67"/>
      <c r="D92" s="44">
        <f>D93</f>
        <v>1850</v>
      </c>
    </row>
    <row r="93" spans="1:4" ht="15">
      <c r="A93" s="26" t="s">
        <v>12</v>
      </c>
      <c r="B93" s="55" t="s">
        <v>89</v>
      </c>
      <c r="C93" s="30" t="s">
        <v>13</v>
      </c>
      <c r="D93" s="40">
        <f>550+1500-350+150</f>
        <v>1850</v>
      </c>
    </row>
    <row r="94" spans="1:4" s="50" customFormat="1" ht="15.75">
      <c r="A94" s="27" t="s">
        <v>48</v>
      </c>
      <c r="B94" s="56" t="s">
        <v>94</v>
      </c>
      <c r="C94" s="67"/>
      <c r="D94" s="44">
        <f>D95+D97+D99+D101</f>
        <v>8234.5</v>
      </c>
    </row>
    <row r="95" spans="1:4" ht="15">
      <c r="A95" s="26" t="s">
        <v>49</v>
      </c>
      <c r="B95" s="55" t="s">
        <v>90</v>
      </c>
      <c r="C95" s="30"/>
      <c r="D95" s="40">
        <f>D96</f>
        <v>3512.5</v>
      </c>
    </row>
    <row r="96" spans="1:4" ht="15">
      <c r="A96" s="26" t="s">
        <v>12</v>
      </c>
      <c r="B96" s="55" t="s">
        <v>90</v>
      </c>
      <c r="C96" s="30" t="s">
        <v>13</v>
      </c>
      <c r="D96" s="40">
        <f>2912.5+600</f>
        <v>3512.5</v>
      </c>
    </row>
    <row r="97" spans="1:4" ht="15">
      <c r="A97" s="26" t="s">
        <v>50</v>
      </c>
      <c r="B97" s="55" t="s">
        <v>91</v>
      </c>
      <c r="C97" s="30"/>
      <c r="D97" s="40">
        <f>D98</f>
        <v>1512</v>
      </c>
    </row>
    <row r="98" spans="1:4" ht="15">
      <c r="A98" s="26" t="s">
        <v>12</v>
      </c>
      <c r="B98" s="55" t="s">
        <v>91</v>
      </c>
      <c r="C98" s="30" t="s">
        <v>13</v>
      </c>
      <c r="D98" s="40">
        <f>1000+200+162+150</f>
        <v>1512</v>
      </c>
    </row>
    <row r="99" spans="1:4" ht="15">
      <c r="A99" s="26" t="s">
        <v>51</v>
      </c>
      <c r="B99" s="55" t="s">
        <v>92</v>
      </c>
      <c r="C99" s="30"/>
      <c r="D99" s="40">
        <f>D100</f>
        <v>460</v>
      </c>
    </row>
    <row r="100" spans="1:4" ht="15">
      <c r="A100" s="26" t="s">
        <v>12</v>
      </c>
      <c r="B100" s="55" t="s">
        <v>92</v>
      </c>
      <c r="C100" s="30" t="s">
        <v>13</v>
      </c>
      <c r="D100" s="40">
        <v>460</v>
      </c>
    </row>
    <row r="101" spans="1:4" ht="15">
      <c r="A101" s="26" t="s">
        <v>52</v>
      </c>
      <c r="B101" s="55" t="s">
        <v>93</v>
      </c>
      <c r="C101" s="30"/>
      <c r="D101" s="40">
        <f>D102</f>
        <v>2750</v>
      </c>
    </row>
    <row r="102" spans="1:4" ht="15">
      <c r="A102" s="26" t="s">
        <v>12</v>
      </c>
      <c r="B102" s="55" t="s">
        <v>93</v>
      </c>
      <c r="C102" s="30" t="s">
        <v>13</v>
      </c>
      <c r="D102" s="40">
        <f>2300+200+250</f>
        <v>2750</v>
      </c>
    </row>
    <row r="103" ht="15.75" hidden="1"/>
    <row r="104" spans="1:4" s="21" customFormat="1" ht="32.25" customHeight="1">
      <c r="A104" s="49" t="s">
        <v>40</v>
      </c>
      <c r="B104" s="56" t="s">
        <v>95</v>
      </c>
      <c r="C104" s="15"/>
      <c r="D104" s="41">
        <f>D105</f>
        <v>65</v>
      </c>
    </row>
    <row r="105" spans="1:4" s="17" customFormat="1" ht="15">
      <c r="A105" s="26" t="s">
        <v>41</v>
      </c>
      <c r="B105" s="55" t="s">
        <v>95</v>
      </c>
      <c r="C105" s="30" t="s">
        <v>42</v>
      </c>
      <c r="D105" s="40">
        <v>65</v>
      </c>
    </row>
    <row r="106" spans="1:9" s="52" customFormat="1" ht="15">
      <c r="A106" s="51" t="s">
        <v>53</v>
      </c>
      <c r="C106" s="69"/>
      <c r="F106" s="53"/>
      <c r="I106" s="54"/>
    </row>
    <row r="107" spans="1:9" s="52" customFormat="1" ht="15">
      <c r="A107" s="51" t="s">
        <v>54</v>
      </c>
      <c r="C107" s="69"/>
      <c r="F107" s="53"/>
      <c r="I107" s="54"/>
    </row>
    <row r="108" spans="1:9" s="52" customFormat="1" ht="15">
      <c r="A108" s="51" t="s">
        <v>55</v>
      </c>
      <c r="C108" s="69"/>
      <c r="D108" t="s">
        <v>56</v>
      </c>
      <c r="F108" s="53"/>
      <c r="I108" s="54"/>
    </row>
  </sheetData>
  <sheetProtection/>
  <mergeCells count="5">
    <mergeCell ref="A12:D12"/>
    <mergeCell ref="A14:A15"/>
    <mergeCell ref="B14:B15"/>
    <mergeCell ref="C14:C15"/>
    <mergeCell ref="D14:D1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56" r:id="rId1"/>
  <rowBreaks count="2" manualBreakCount="2">
    <brk id="54" max="3" man="1"/>
    <brk id="108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НачФин</dc:creator>
  <cp:keywords/>
  <dc:description/>
  <cp:lastModifiedBy>User</cp:lastModifiedBy>
  <cp:lastPrinted>2016-10-31T07:15:00Z</cp:lastPrinted>
  <dcterms:created xsi:type="dcterms:W3CDTF">2016-01-12T18:28:12Z</dcterms:created>
  <dcterms:modified xsi:type="dcterms:W3CDTF">2016-10-31T07:15:03Z</dcterms:modified>
  <cp:category/>
  <cp:version/>
  <cp:contentType/>
  <cp:contentStatus/>
</cp:coreProperties>
</file>