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'Лист2'!$A$1:$H$124</definedName>
  </definedNames>
  <calcPr fullCalcOnLoad="1"/>
</workbook>
</file>

<file path=xl/sharedStrings.xml><?xml version="1.0" encoding="utf-8"?>
<sst xmlns="http://schemas.openxmlformats.org/spreadsheetml/2006/main" count="472" uniqueCount="136">
  <si>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</si>
  <si>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</si>
  <si>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</si>
  <si>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</si>
  <si>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</si>
  <si>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</si>
  <si>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</si>
  <si>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</si>
  <si>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</si>
  <si>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</si>
  <si>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</si>
  <si>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</si>
  <si>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00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</si>
  <si>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</si>
  <si>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</si>
  <si>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</si>
  <si>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</si>
  <si>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</si>
  <si>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</si>
  <si>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</si>
  <si>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</si>
  <si>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</si>
  <si>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</si>
  <si>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</si>
  <si>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</si>
  <si>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</si>
  <si>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</si>
  <si>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</si>
  <si>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</si>
  <si>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</si>
  <si>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</si>
  <si>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</si>
  <si>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</si>
  <si>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</si>
  <si>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</si>
  <si>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</si>
  <si>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</si>
  <si>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</si>
  <si>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</si>
  <si>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</si>
  <si>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</si>
  <si>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</si>
  <si>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</si>
  <si>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</si>
  <si>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</si>
  <si>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</si>
  <si>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</si>
  <si>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</si>
  <si>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</si>
  <si>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</si>
  <si>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</si>
  <si>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</si>
  <si>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</si>
  <si>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</si>
  <si>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</si>
  <si>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</si>
  <si>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</si>
  <si>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</si>
  <si>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</si>
  <si>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</si>
  <si>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</si>
  <si>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</si>
  <si>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</si>
  <si>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</si>
  <si>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</si>
  <si>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</si>
  <si>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</si>
  <si>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</si>
  <si>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</si>
  <si>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</si>
  <si>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</si>
  <si>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</si>
  <si>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</si>
  <si>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</si>
  <si>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</si>
  <si>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Приложение № 4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</si>
  <si>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</si>
  <si>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</si>
  <si>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</si>
  <si>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</si>
  <si>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</si>
  <si>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</si>
  <si>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</si>
  <si>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</si>
  <si>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</si>
  <si>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</si>
  <si>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</si>
  <si>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</si>
  <si>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</si>
  <si>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</si>
  <si>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</si>
  <si>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</si>
  <si>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</si>
  <si>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</si>
  <si>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 xml:space="preserve">Муниципальная программа Калининского сельского поселения Калининского района "Развитие культуры"  </t>
  </si>
  <si>
    <t>0200000000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</si>
  <si>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</si>
  <si>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</si>
  <si>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>0110031032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</si>
  <si>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</si>
  <si>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Осуществление внутреннего финансового контроля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</si>
  <si>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</si>
  <si>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0710011040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</si>
  <si>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</si>
  <si>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</si>
  <si>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061F255550</t>
  </si>
  <si>
    <t>01100S2440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</si>
  <si>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</si>
  <si>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0210410059</t>
  </si>
  <si>
    <t>0210510059</t>
  </si>
  <si>
    <t>0500000000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</si>
  <si>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</si>
  <si>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 xml:space="preserve">Муниципальная программа энергосбережения и повышения энергетической эффективности в Калининском сельском поселении Калининского района 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</si>
  <si>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</si>
  <si>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>0910211021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</si>
  <si>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</si>
  <si>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5120011001</t>
  </si>
  <si>
    <t>5590022003</t>
  </si>
  <si>
    <t xml:space="preserve">Калининского района на 2023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</si>
  <si>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2023 год </t>
  </si>
  <si>
    <t>План на 2023 год</t>
  </si>
  <si>
    <t xml:space="preserve">Муниципальная программа Калининского сельского поселения Калининского района "Развитие физической культуры и спорта» капитальный ремонт стадиона </t>
  </si>
  <si>
    <t>04100S0340</t>
  </si>
  <si>
    <t>0410000000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</si>
  <si>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освещения      </t>
  </si>
  <si>
    <t>0110000000</t>
  </si>
  <si>
    <t xml:space="preserve">Субсидии по программе Краснодарского края Комплексное развитие сельских территорий, устройство освещения      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</si>
  <si>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</si>
  <si>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0210881008</t>
  </si>
  <si>
    <t>0210313059</t>
  </si>
  <si>
    <t>0210162980</t>
  </si>
  <si>
    <t>Муниципальная программа Калининского сельского поселения Калининского района "Развитие культуры"  
приобретение костюмов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</si>
  <si>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ремонт скважины)</t>
  </si>
  <si>
    <t>0810062400</t>
  </si>
  <si>
    <t>от 29.08.2023 г.  № 166</t>
  </si>
  <si>
    <t>Муниципальная программа Калининского сельского поселения Калининского района "Капитальный ремонт и ремонт автомобильных дорог 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</si>
</sst>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6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8"/>
      <name val="Arial"/>
      <family val="2"/>
    </font>
    <font>
      <sz val="12"/>
      <color indexed="36"/>
      <name val="Arial Cyr"/>
      <family val="0"/>
    </font>
    <font>
      <sz val="11"/>
      <color indexed="36"/>
      <name val="Arial Cyr"/>
      <family val="0"/>
    </font>
    <font>
      <sz val="11"/>
      <color indexed="36"/>
      <name val="Arial"/>
      <family val="2"/>
    </font>
    <font>
      <sz val="11"/>
      <color indexed="57"/>
      <name val="Arial"/>
      <family val="2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4999699890613556"/>
      <name val="Arial"/>
      <family val="2"/>
    </font>
    <font>
      <sz val="12"/>
      <color theme="7" tint="-0.24997000396251678"/>
      <name val="Arial Cyr"/>
      <family val="0"/>
    </font>
    <font>
      <sz val="11"/>
      <color theme="7" tint="-0.24997000396251678"/>
      <name val="Arial Cyr"/>
      <family val="0"/>
    </font>
    <font>
      <sz val="11"/>
      <color theme="7" tint="-0.24997000396251678"/>
      <name val="Arial"/>
      <family val="2"/>
    </font>
    <font>
      <sz val="11"/>
      <color theme="6" tint="-0.4999699890613556"/>
      <name val="Arial"/>
      <family val="2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7030A0"/>
      <name val="Arial Cyr"/>
      <family val="0"/>
    </font>
    <font>
      <sz val="11"/>
      <color rgb="FF7030A0"/>
      <name val="Arial Cyr"/>
      <family val="0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top" wrapText="1"/>
    </xf>
    <xf numFmtId="49" fontId="10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192" fontId="1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center" vertical="center"/>
    </xf>
    <xf numFmtId="2" fontId="54" fillId="33" borderId="0" xfId="0" applyNumberFormat="1" applyFont="1" applyFill="1" applyAlignment="1">
      <alignment/>
    </xf>
    <xf numFmtId="192" fontId="10" fillId="33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54" applyFont="1" applyFill="1">
      <alignment/>
      <protection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2" fontId="57" fillId="33" borderId="0" xfId="0" applyNumberFormat="1" applyFont="1" applyFill="1" applyAlignment="1">
      <alignment/>
    </xf>
    <xf numFmtId="2" fontId="6" fillId="33" borderId="10" xfId="0" applyNumberFormat="1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54" applyFont="1" applyFill="1">
      <alignment/>
      <protection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/>
    </xf>
    <xf numFmtId="2" fontId="61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54" applyFont="1" applyFill="1">
      <alignment/>
      <protection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2" fontId="6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H114" sqref="H114"/>
    </sheetView>
  </sheetViews>
  <sheetFormatPr defaultColWidth="9.140625" defaultRowHeight="12.75"/>
  <cols>
    <col min="1" max="1" width="3.140625" style="9" customWidth="1"/>
    <col min="2" max="2" width="61.57421875" style="9" customWidth="1"/>
    <col min="3" max="3" width="6.00390625" style="9" hidden="1" customWidth="1"/>
    <col min="4" max="4" width="5.28125" style="9" hidden="1" customWidth="1"/>
    <col min="5" max="5" width="4.00390625" style="9" hidden="1" customWidth="1"/>
    <col min="6" max="6" width="13.140625" style="17" customWidth="1"/>
    <col min="7" max="7" width="4.7109375" style="9" customWidth="1"/>
    <col min="8" max="8" width="12.57421875" style="9" customWidth="1"/>
    <col min="9" max="9" width="9.57421875" style="49" customWidth="1"/>
    <col min="10" max="10" width="10.28125" style="56" customWidth="1"/>
    <col min="11" max="11" width="9.140625" style="41" customWidth="1"/>
    <col min="12" max="14" width="9.140625" style="9" customWidth="1"/>
    <col min="15" max="16384" width="9.140625" style="9" customWidth="1"/>
  </cols>
  <sheetData>
    <row r="1" spans="2:11" s="21" customFormat="1" ht="15">
      <c r="B1" s="22"/>
      <c r="F1" s="23" t="s">
        <v>75</v>
      </c>
      <c r="I1" s="46"/>
      <c r="J1" s="53"/>
      <c r="K1" s="38"/>
    </row>
    <row r="2" spans="2:11" s="21" customFormat="1" ht="15">
      <c r="B2" s="22"/>
      <c r="F2" s="23" t="s">
        <v>70</v>
      </c>
      <c r="I2" s="46"/>
      <c r="J2" s="53"/>
      <c r="K2" s="38"/>
    </row>
    <row r="3" spans="2:11" s="21" customFormat="1" ht="15">
      <c r="B3" s="22"/>
      <c r="F3" s="23" t="s">
        <v>71</v>
      </c>
      <c r="I3" s="46"/>
      <c r="J3" s="53"/>
      <c r="K3" s="38"/>
    </row>
    <row r="4" spans="2:11" s="21" customFormat="1" ht="15">
      <c r="B4" s="22"/>
      <c r="F4" s="23" t="s">
        <v>72</v>
      </c>
      <c r="I4" s="46"/>
      <c r="J4" s="53"/>
      <c r="K4" s="38"/>
    </row>
    <row r="5" spans="2:11" s="21" customFormat="1" ht="15">
      <c r="B5" s="22"/>
      <c r="F5" s="23" t="s">
        <v>134</v>
      </c>
      <c r="I5" s="46"/>
      <c r="J5" s="53"/>
      <c r="K5" s="38"/>
    </row>
    <row r="6" spans="2:11" s="7" customFormat="1" ht="15" customHeight="1">
      <c r="B6" s="11"/>
      <c r="C6" s="12"/>
      <c r="F6" s="13" t="s">
        <v>75</v>
      </c>
      <c r="I6" s="47"/>
      <c r="J6" s="54"/>
      <c r="K6" s="39"/>
    </row>
    <row r="7" spans="2:11" s="8" customFormat="1" ht="13.5">
      <c r="B7" s="14"/>
      <c r="F7" s="15" t="s">
        <v>27</v>
      </c>
      <c r="H7" s="16"/>
      <c r="I7" s="48"/>
      <c r="J7" s="55"/>
      <c r="K7" s="40"/>
    </row>
    <row r="8" spans="2:11" s="8" customFormat="1" ht="13.5">
      <c r="B8" s="14"/>
      <c r="F8" s="15" t="s">
        <v>28</v>
      </c>
      <c r="H8" s="16"/>
      <c r="I8" s="48"/>
      <c r="J8" s="55"/>
      <c r="K8" s="40"/>
    </row>
    <row r="9" spans="2:11" s="8" customFormat="1" ht="13.5">
      <c r="B9" s="14"/>
      <c r="F9" s="15" t="s">
        <v>29</v>
      </c>
      <c r="H9" s="16"/>
      <c r="I9" s="48"/>
      <c r="J9" s="55"/>
      <c r="K9" s="40"/>
    </row>
    <row r="10" spans="6:11" s="8" customFormat="1" ht="13.5">
      <c r="F10" s="15" t="s">
        <v>118</v>
      </c>
      <c r="H10" s="16"/>
      <c r="I10" s="48"/>
      <c r="J10" s="55"/>
      <c r="K10" s="40"/>
    </row>
    <row r="11" ht="7.5" customHeight="1"/>
    <row r="12" ht="24.75" customHeight="1" hidden="1"/>
    <row r="13" spans="2:7" ht="45.75" customHeight="1">
      <c r="B13" s="59" t="s">
        <v>119</v>
      </c>
      <c r="C13" s="60"/>
      <c r="D13" s="60"/>
      <c r="E13" s="60"/>
      <c r="F13" s="60"/>
      <c r="G13" s="60"/>
    </row>
    <row r="14" spans="3:8" ht="12.75" customHeight="1">
      <c r="C14" s="18"/>
      <c r="D14" s="18"/>
      <c r="F14" s="13"/>
      <c r="G14" s="18"/>
      <c r="H14" s="18" t="s">
        <v>0</v>
      </c>
    </row>
    <row r="15" ht="2.25" customHeight="1"/>
    <row r="16" spans="1:8" ht="44.25" customHeight="1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120</v>
      </c>
    </row>
    <row r="17" spans="1:11" s="5" customFormat="1" ht="48" customHeight="1">
      <c r="A17" s="26">
        <v>1</v>
      </c>
      <c r="B17" s="27" t="s">
        <v>135</v>
      </c>
      <c r="C17" s="26"/>
      <c r="D17" s="28" t="s">
        <v>14</v>
      </c>
      <c r="E17" s="28" t="s">
        <v>17</v>
      </c>
      <c r="F17" s="2" t="s">
        <v>125</v>
      </c>
      <c r="G17" s="26"/>
      <c r="H17" s="36">
        <f>H18+H20+H22</f>
        <v>10717.8</v>
      </c>
      <c r="I17" s="50"/>
      <c r="J17" s="57"/>
      <c r="K17" s="42"/>
    </row>
    <row r="18" spans="1:11" s="5" customFormat="1" ht="41.25">
      <c r="A18" s="29"/>
      <c r="B18" s="1" t="s">
        <v>135</v>
      </c>
      <c r="C18" s="2">
        <v>992</v>
      </c>
      <c r="D18" s="2" t="s">
        <v>14</v>
      </c>
      <c r="E18" s="2" t="s">
        <v>17</v>
      </c>
      <c r="F18" s="2" t="s">
        <v>58</v>
      </c>
      <c r="G18" s="2"/>
      <c r="H18" s="3">
        <f>H19</f>
        <v>9776.7</v>
      </c>
      <c r="I18" s="50"/>
      <c r="J18" s="57"/>
      <c r="K18" s="42"/>
    </row>
    <row r="19" spans="1:11" s="5" customFormat="1" ht="27">
      <c r="A19" s="29"/>
      <c r="B19" s="1" t="s">
        <v>93</v>
      </c>
      <c r="C19" s="2">
        <v>992</v>
      </c>
      <c r="D19" s="2" t="s">
        <v>14</v>
      </c>
      <c r="E19" s="2" t="s">
        <v>17</v>
      </c>
      <c r="F19" s="2" t="s">
        <v>58</v>
      </c>
      <c r="G19" s="2" t="s">
        <v>35</v>
      </c>
      <c r="H19" s="3">
        <f>4784.1+1826.3+1950-10-25.2+1208.4+43+0.1</f>
        <v>9776.7</v>
      </c>
      <c r="I19" s="50"/>
      <c r="J19" s="57"/>
      <c r="K19" s="42"/>
    </row>
    <row r="20" spans="1:11" s="5" customFormat="1" ht="54.75">
      <c r="A20" s="29"/>
      <c r="B20" s="1" t="s">
        <v>124</v>
      </c>
      <c r="C20" s="2">
        <v>992</v>
      </c>
      <c r="D20" s="2" t="s">
        <v>14</v>
      </c>
      <c r="E20" s="2" t="s">
        <v>17</v>
      </c>
      <c r="F20" s="2" t="s">
        <v>98</v>
      </c>
      <c r="G20" s="2"/>
      <c r="H20" s="3">
        <f>H21</f>
        <v>282.3</v>
      </c>
      <c r="I20" s="50"/>
      <c r="J20" s="57"/>
      <c r="K20" s="42"/>
    </row>
    <row r="21" spans="1:15" s="5" customFormat="1" ht="27">
      <c r="A21" s="29"/>
      <c r="B21" s="1" t="s">
        <v>93</v>
      </c>
      <c r="C21" s="2">
        <v>992</v>
      </c>
      <c r="D21" s="2" t="s">
        <v>14</v>
      </c>
      <c r="E21" s="2" t="s">
        <v>17</v>
      </c>
      <c r="F21" s="2" t="s">
        <v>98</v>
      </c>
      <c r="G21" s="2" t="s">
        <v>35</v>
      </c>
      <c r="H21" s="3">
        <f>330+260-307.7</f>
        <v>282.3</v>
      </c>
      <c r="I21" s="50"/>
      <c r="J21" s="57"/>
      <c r="K21" s="42"/>
      <c r="M21" s="25"/>
      <c r="O21" s="25"/>
    </row>
    <row r="22" spans="1:11" s="5" customFormat="1" ht="27">
      <c r="A22" s="29"/>
      <c r="B22" s="1" t="s">
        <v>126</v>
      </c>
      <c r="C22" s="2">
        <v>992</v>
      </c>
      <c r="D22" s="2" t="s">
        <v>14</v>
      </c>
      <c r="E22" s="2" t="s">
        <v>17</v>
      </c>
      <c r="F22" s="2" t="s">
        <v>106</v>
      </c>
      <c r="G22" s="2"/>
      <c r="H22" s="3">
        <f>H23</f>
        <v>658.8000000000001</v>
      </c>
      <c r="I22" s="50"/>
      <c r="J22" s="57"/>
      <c r="K22" s="42"/>
    </row>
    <row r="23" spans="1:11" s="5" customFormat="1" ht="27">
      <c r="A23" s="29"/>
      <c r="B23" s="1" t="s">
        <v>93</v>
      </c>
      <c r="C23" s="2">
        <v>992</v>
      </c>
      <c r="D23" s="2" t="s">
        <v>14</v>
      </c>
      <c r="E23" s="2" t="s">
        <v>17</v>
      </c>
      <c r="F23" s="2" t="s">
        <v>106</v>
      </c>
      <c r="G23" s="2" t="s">
        <v>35</v>
      </c>
      <c r="H23" s="3">
        <f>1376.7-717.9</f>
        <v>658.8000000000001</v>
      </c>
      <c r="I23" s="50"/>
      <c r="J23" s="57"/>
      <c r="K23" s="42"/>
    </row>
    <row r="24" spans="1:11" s="5" customFormat="1" ht="27">
      <c r="A24" s="30">
        <v>2</v>
      </c>
      <c r="B24" s="31" t="s">
        <v>94</v>
      </c>
      <c r="C24" s="28"/>
      <c r="D24" s="28" t="s">
        <v>23</v>
      </c>
      <c r="E24" s="28" t="s">
        <v>10</v>
      </c>
      <c r="F24" s="28" t="s">
        <v>95</v>
      </c>
      <c r="G24" s="28"/>
      <c r="H24" s="32">
        <f>H25+H29+H31+H35+H37+H39+H41+H43</f>
        <v>27889.4</v>
      </c>
      <c r="I24" s="50"/>
      <c r="J24" s="57"/>
      <c r="K24" s="42"/>
    </row>
    <row r="25" spans="1:11" s="5" customFormat="1" ht="61.5" customHeight="1">
      <c r="A25" s="29"/>
      <c r="B25" s="6" t="s">
        <v>87</v>
      </c>
      <c r="C25" s="2">
        <v>992</v>
      </c>
      <c r="D25" s="2" t="s">
        <v>23</v>
      </c>
      <c r="E25" s="2" t="s">
        <v>10</v>
      </c>
      <c r="F25" s="2" t="s">
        <v>66</v>
      </c>
      <c r="G25" s="2"/>
      <c r="H25" s="3">
        <f>H26+H27+H28</f>
        <v>15280</v>
      </c>
      <c r="I25" s="50"/>
      <c r="J25" s="57"/>
      <c r="K25" s="42"/>
    </row>
    <row r="26" spans="1:11" s="5" customFormat="1" ht="54.75">
      <c r="A26" s="29"/>
      <c r="B26" s="6" t="s">
        <v>33</v>
      </c>
      <c r="C26" s="2">
        <v>992</v>
      </c>
      <c r="D26" s="2" t="s">
        <v>23</v>
      </c>
      <c r="E26" s="2" t="s">
        <v>10</v>
      </c>
      <c r="F26" s="2" t="s">
        <v>66</v>
      </c>
      <c r="G26" s="2" t="s">
        <v>34</v>
      </c>
      <c r="H26" s="3">
        <f>8710+2375+43.5+200-150</f>
        <v>11178.5</v>
      </c>
      <c r="I26" s="50"/>
      <c r="J26" s="57"/>
      <c r="K26" s="42"/>
    </row>
    <row r="27" spans="1:11" s="5" customFormat="1" ht="27">
      <c r="A27" s="29"/>
      <c r="B27" s="6" t="s">
        <v>93</v>
      </c>
      <c r="C27" s="2">
        <v>992</v>
      </c>
      <c r="D27" s="2" t="s">
        <v>23</v>
      </c>
      <c r="E27" s="2" t="s">
        <v>10</v>
      </c>
      <c r="F27" s="2" t="s">
        <v>66</v>
      </c>
      <c r="G27" s="2" t="s">
        <v>35</v>
      </c>
      <c r="H27" s="3">
        <f>2330.6+1380+100+150</f>
        <v>3960.6</v>
      </c>
      <c r="I27" s="50"/>
      <c r="J27" s="57"/>
      <c r="K27" s="42"/>
    </row>
    <row r="28" spans="1:11" s="5" customFormat="1" ht="13.5">
      <c r="A28" s="29"/>
      <c r="B28" s="6" t="s">
        <v>36</v>
      </c>
      <c r="C28" s="2">
        <v>992</v>
      </c>
      <c r="D28" s="2" t="s">
        <v>23</v>
      </c>
      <c r="E28" s="2" t="s">
        <v>10</v>
      </c>
      <c r="F28" s="2" t="s">
        <v>66</v>
      </c>
      <c r="G28" s="2" t="s">
        <v>37</v>
      </c>
      <c r="H28" s="3">
        <f>114.5+26.4</f>
        <v>140.9</v>
      </c>
      <c r="I28" s="50"/>
      <c r="J28" s="57"/>
      <c r="K28" s="42"/>
    </row>
    <row r="29" spans="1:11" s="5" customFormat="1" ht="41.25">
      <c r="A29" s="29"/>
      <c r="B29" s="6" t="s">
        <v>131</v>
      </c>
      <c r="C29" s="2"/>
      <c r="D29" s="2" t="s">
        <v>23</v>
      </c>
      <c r="E29" s="2" t="s">
        <v>10</v>
      </c>
      <c r="F29" s="2" t="s">
        <v>130</v>
      </c>
      <c r="G29" s="2"/>
      <c r="H29" s="3">
        <f>H30</f>
        <v>180</v>
      </c>
      <c r="I29" s="50"/>
      <c r="J29" s="57"/>
      <c r="K29" s="42"/>
    </row>
    <row r="30" spans="1:11" s="5" customFormat="1" ht="33" customHeight="1">
      <c r="A30" s="29"/>
      <c r="B30" s="6" t="s">
        <v>93</v>
      </c>
      <c r="C30" s="2">
        <v>992</v>
      </c>
      <c r="D30" s="2" t="s">
        <v>23</v>
      </c>
      <c r="E30" s="2" t="s">
        <v>10</v>
      </c>
      <c r="F30" s="2" t="s">
        <v>130</v>
      </c>
      <c r="G30" s="2" t="s">
        <v>35</v>
      </c>
      <c r="H30" s="3">
        <v>180</v>
      </c>
      <c r="I30" s="50"/>
      <c r="J30" s="57"/>
      <c r="K30" s="42"/>
    </row>
    <row r="31" spans="1:11" s="5" customFormat="1" ht="54.75">
      <c r="A31" s="29"/>
      <c r="B31" s="6" t="s">
        <v>88</v>
      </c>
      <c r="C31" s="2">
        <v>992</v>
      </c>
      <c r="D31" s="2" t="s">
        <v>23</v>
      </c>
      <c r="E31" s="2" t="s">
        <v>10</v>
      </c>
      <c r="F31" s="2" t="s">
        <v>129</v>
      </c>
      <c r="G31" s="2"/>
      <c r="H31" s="3">
        <f>H32+H33+H34</f>
        <v>5944.4</v>
      </c>
      <c r="I31" s="50"/>
      <c r="J31" s="57"/>
      <c r="K31" s="42"/>
    </row>
    <row r="32" spans="1:11" s="5" customFormat="1" ht="54.75">
      <c r="A32" s="29"/>
      <c r="B32" s="6" t="s">
        <v>107</v>
      </c>
      <c r="C32" s="2">
        <v>992</v>
      </c>
      <c r="D32" s="2" t="s">
        <v>23</v>
      </c>
      <c r="E32" s="2" t="s">
        <v>10</v>
      </c>
      <c r="F32" s="2" t="s">
        <v>129</v>
      </c>
      <c r="G32" s="2" t="s">
        <v>34</v>
      </c>
      <c r="H32" s="3">
        <f>4884.4+6.4</f>
        <v>4890.799999999999</v>
      </c>
      <c r="I32" s="50"/>
      <c r="J32" s="57"/>
      <c r="K32" s="42"/>
    </row>
    <row r="33" spans="1:11" s="5" customFormat="1" ht="27">
      <c r="A33" s="29"/>
      <c r="B33" s="6" t="s">
        <v>93</v>
      </c>
      <c r="C33" s="2">
        <v>992</v>
      </c>
      <c r="D33" s="2" t="s">
        <v>23</v>
      </c>
      <c r="E33" s="2" t="s">
        <v>10</v>
      </c>
      <c r="F33" s="2" t="s">
        <v>129</v>
      </c>
      <c r="G33" s="2" t="s">
        <v>35</v>
      </c>
      <c r="H33" s="3">
        <f>593+407+38</f>
        <v>1038</v>
      </c>
      <c r="I33" s="50"/>
      <c r="J33" s="57"/>
      <c r="K33" s="42"/>
    </row>
    <row r="34" spans="1:11" s="5" customFormat="1" ht="18.75" customHeight="1">
      <c r="A34" s="29"/>
      <c r="B34" s="1" t="s">
        <v>36</v>
      </c>
      <c r="C34" s="2">
        <v>992</v>
      </c>
      <c r="D34" s="2" t="s">
        <v>23</v>
      </c>
      <c r="E34" s="2" t="s">
        <v>10</v>
      </c>
      <c r="F34" s="2" t="s">
        <v>129</v>
      </c>
      <c r="G34" s="2" t="s">
        <v>37</v>
      </c>
      <c r="H34" s="3">
        <v>15.6</v>
      </c>
      <c r="I34" s="50"/>
      <c r="J34" s="57"/>
      <c r="K34" s="42"/>
    </row>
    <row r="35" spans="1:11" s="5" customFormat="1" ht="44.25" customHeight="1">
      <c r="A35" s="29"/>
      <c r="B35" s="6" t="s">
        <v>89</v>
      </c>
      <c r="C35" s="2"/>
      <c r="D35" s="2" t="s">
        <v>23</v>
      </c>
      <c r="E35" s="2" t="s">
        <v>10</v>
      </c>
      <c r="F35" s="2" t="s">
        <v>108</v>
      </c>
      <c r="G35" s="2"/>
      <c r="H35" s="3">
        <f>H36</f>
        <v>20</v>
      </c>
      <c r="I35" s="50"/>
      <c r="J35" s="57"/>
      <c r="K35" s="42"/>
    </row>
    <row r="36" spans="1:11" s="5" customFormat="1" ht="30.75" customHeight="1">
      <c r="A36" s="29"/>
      <c r="B36" s="6" t="s">
        <v>93</v>
      </c>
      <c r="C36" s="2"/>
      <c r="D36" s="2" t="s">
        <v>23</v>
      </c>
      <c r="E36" s="2" t="s">
        <v>10</v>
      </c>
      <c r="F36" s="2" t="s">
        <v>108</v>
      </c>
      <c r="G36" s="2" t="s">
        <v>35</v>
      </c>
      <c r="H36" s="3">
        <v>20</v>
      </c>
      <c r="I36" s="50"/>
      <c r="J36" s="57"/>
      <c r="K36" s="42"/>
    </row>
    <row r="37" spans="1:11" s="5" customFormat="1" ht="41.25" customHeight="1">
      <c r="A37" s="29"/>
      <c r="B37" s="6" t="s">
        <v>92</v>
      </c>
      <c r="C37" s="2">
        <v>992</v>
      </c>
      <c r="D37" s="2" t="s">
        <v>23</v>
      </c>
      <c r="E37" s="2" t="s">
        <v>10</v>
      </c>
      <c r="F37" s="2" t="s">
        <v>109</v>
      </c>
      <c r="G37" s="2"/>
      <c r="H37" s="3">
        <f>H38</f>
        <v>3920</v>
      </c>
      <c r="I37" s="50"/>
      <c r="J37" s="57"/>
      <c r="K37" s="42"/>
    </row>
    <row r="38" spans="1:11" s="5" customFormat="1" ht="27">
      <c r="A38" s="29"/>
      <c r="B38" s="6" t="s">
        <v>47</v>
      </c>
      <c r="C38" s="2">
        <v>992</v>
      </c>
      <c r="D38" s="2" t="s">
        <v>23</v>
      </c>
      <c r="E38" s="2" t="s">
        <v>10</v>
      </c>
      <c r="F38" s="2" t="s">
        <v>109</v>
      </c>
      <c r="G38" s="2" t="s">
        <v>42</v>
      </c>
      <c r="H38" s="3">
        <v>3920</v>
      </c>
      <c r="I38" s="50"/>
      <c r="J38" s="57"/>
      <c r="K38" s="42"/>
    </row>
    <row r="39" spans="1:11" s="5" customFormat="1" ht="41.25">
      <c r="A39" s="29"/>
      <c r="B39" s="6" t="s">
        <v>90</v>
      </c>
      <c r="C39" s="2">
        <v>992</v>
      </c>
      <c r="D39" s="2" t="s">
        <v>23</v>
      </c>
      <c r="E39" s="2" t="s">
        <v>10</v>
      </c>
      <c r="F39" s="2" t="s">
        <v>67</v>
      </c>
      <c r="G39" s="2"/>
      <c r="H39" s="3">
        <f>H40</f>
        <v>700</v>
      </c>
      <c r="I39" s="50"/>
      <c r="J39" s="57"/>
      <c r="K39" s="42"/>
    </row>
    <row r="40" spans="1:11" s="5" customFormat="1" ht="27">
      <c r="A40" s="29"/>
      <c r="B40" s="6" t="s">
        <v>93</v>
      </c>
      <c r="C40" s="2">
        <v>992</v>
      </c>
      <c r="D40" s="2" t="s">
        <v>23</v>
      </c>
      <c r="E40" s="2" t="s">
        <v>10</v>
      </c>
      <c r="F40" s="2" t="s">
        <v>67</v>
      </c>
      <c r="G40" s="2" t="s">
        <v>35</v>
      </c>
      <c r="H40" s="3">
        <v>700</v>
      </c>
      <c r="I40" s="50"/>
      <c r="J40" s="57"/>
      <c r="K40" s="42"/>
    </row>
    <row r="41" spans="1:11" s="5" customFormat="1" ht="63.75" customHeight="1">
      <c r="A41" s="29"/>
      <c r="B41" s="1" t="s">
        <v>91</v>
      </c>
      <c r="C41" s="2">
        <v>992</v>
      </c>
      <c r="D41" s="2" t="s">
        <v>23</v>
      </c>
      <c r="E41" s="2" t="s">
        <v>14</v>
      </c>
      <c r="F41" s="2" t="s">
        <v>68</v>
      </c>
      <c r="G41" s="2"/>
      <c r="H41" s="3">
        <f>H42</f>
        <v>645</v>
      </c>
      <c r="I41" s="50"/>
      <c r="J41" s="57"/>
      <c r="K41" s="42"/>
    </row>
    <row r="42" spans="1:11" s="5" customFormat="1" ht="27">
      <c r="A42" s="29"/>
      <c r="B42" s="6" t="s">
        <v>93</v>
      </c>
      <c r="C42" s="2">
        <v>992</v>
      </c>
      <c r="D42" s="2" t="s">
        <v>23</v>
      </c>
      <c r="E42" s="2" t="s">
        <v>14</v>
      </c>
      <c r="F42" s="2" t="s">
        <v>68</v>
      </c>
      <c r="G42" s="2" t="s">
        <v>35</v>
      </c>
      <c r="H42" s="3">
        <f>300+345</f>
        <v>645</v>
      </c>
      <c r="I42" s="50"/>
      <c r="J42" s="57"/>
      <c r="K42" s="42"/>
    </row>
    <row r="43" spans="1:11" s="5" customFormat="1" ht="41.25">
      <c r="A43" s="29"/>
      <c r="B43" s="6" t="s">
        <v>127</v>
      </c>
      <c r="C43" s="2">
        <v>992</v>
      </c>
      <c r="D43" s="2" t="s">
        <v>23</v>
      </c>
      <c r="E43" s="2" t="s">
        <v>10</v>
      </c>
      <c r="F43" s="2" t="s">
        <v>128</v>
      </c>
      <c r="G43" s="2"/>
      <c r="H43" s="3">
        <f>H44</f>
        <v>1200</v>
      </c>
      <c r="I43" s="50"/>
      <c r="J43" s="57"/>
      <c r="K43" s="42"/>
    </row>
    <row r="44" spans="1:11" s="5" customFormat="1" ht="27">
      <c r="A44" s="29"/>
      <c r="B44" s="6" t="s">
        <v>93</v>
      </c>
      <c r="C44" s="2">
        <v>992</v>
      </c>
      <c r="D44" s="2" t="s">
        <v>23</v>
      </c>
      <c r="E44" s="2" t="s">
        <v>10</v>
      </c>
      <c r="F44" s="2" t="s">
        <v>128</v>
      </c>
      <c r="G44" s="2" t="s">
        <v>35</v>
      </c>
      <c r="H44" s="3">
        <v>1200</v>
      </c>
      <c r="I44" s="50"/>
      <c r="J44" s="57"/>
      <c r="K44" s="42"/>
    </row>
    <row r="45" spans="1:11" s="5" customFormat="1" ht="30.75" customHeight="1">
      <c r="A45" s="30">
        <v>3</v>
      </c>
      <c r="B45" s="27" t="s">
        <v>84</v>
      </c>
      <c r="C45" s="28"/>
      <c r="D45" s="28" t="s">
        <v>15</v>
      </c>
      <c r="E45" s="28" t="s">
        <v>15</v>
      </c>
      <c r="F45" s="2" t="s">
        <v>73</v>
      </c>
      <c r="G45" s="28"/>
      <c r="H45" s="32">
        <f>H46</f>
        <v>170</v>
      </c>
      <c r="I45" s="50"/>
      <c r="J45" s="57"/>
      <c r="K45" s="42"/>
    </row>
    <row r="46" spans="1:11" s="5" customFormat="1" ht="27">
      <c r="A46" s="29"/>
      <c r="B46" s="1" t="s">
        <v>84</v>
      </c>
      <c r="C46" s="2">
        <v>992</v>
      </c>
      <c r="D46" s="2" t="s">
        <v>15</v>
      </c>
      <c r="E46" s="2" t="s">
        <v>15</v>
      </c>
      <c r="F46" s="2" t="s">
        <v>73</v>
      </c>
      <c r="G46" s="2"/>
      <c r="H46" s="3">
        <f>H47</f>
        <v>170</v>
      </c>
      <c r="I46" s="50"/>
      <c r="J46" s="57"/>
      <c r="K46" s="42"/>
    </row>
    <row r="47" spans="1:11" s="5" customFormat="1" ht="39" customHeight="1">
      <c r="A47" s="29"/>
      <c r="B47" s="1" t="s">
        <v>93</v>
      </c>
      <c r="C47" s="2">
        <v>992</v>
      </c>
      <c r="D47" s="2" t="s">
        <v>15</v>
      </c>
      <c r="E47" s="2" t="s">
        <v>15</v>
      </c>
      <c r="F47" s="2" t="s">
        <v>73</v>
      </c>
      <c r="G47" s="2" t="s">
        <v>35</v>
      </c>
      <c r="H47" s="3">
        <v>170</v>
      </c>
      <c r="I47" s="50"/>
      <c r="J47" s="57"/>
      <c r="K47" s="42"/>
    </row>
    <row r="48" spans="1:11" s="5" customFormat="1" ht="30.75" customHeight="1">
      <c r="A48" s="30">
        <v>4</v>
      </c>
      <c r="B48" s="27" t="s">
        <v>86</v>
      </c>
      <c r="C48" s="28"/>
      <c r="D48" s="28" t="s">
        <v>16</v>
      </c>
      <c r="E48" s="28" t="s">
        <v>13</v>
      </c>
      <c r="F48" s="28" t="s">
        <v>123</v>
      </c>
      <c r="G48" s="28"/>
      <c r="H48" s="32">
        <f>H49+H53</f>
        <v>48092</v>
      </c>
      <c r="I48" s="50"/>
      <c r="J48" s="57"/>
      <c r="K48" s="42"/>
    </row>
    <row r="49" spans="1:11" s="5" customFormat="1" ht="36" customHeight="1">
      <c r="A49" s="29"/>
      <c r="B49" s="1" t="s">
        <v>86</v>
      </c>
      <c r="C49" s="2">
        <v>992</v>
      </c>
      <c r="D49" s="2" t="s">
        <v>16</v>
      </c>
      <c r="E49" s="2" t="s">
        <v>13</v>
      </c>
      <c r="F49" s="2" t="s">
        <v>69</v>
      </c>
      <c r="G49" s="2"/>
      <c r="H49" s="3">
        <f>H50+H51+H52</f>
        <v>4338</v>
      </c>
      <c r="I49" s="50"/>
      <c r="J49" s="57"/>
      <c r="K49" s="42"/>
    </row>
    <row r="50" spans="1:11" s="5" customFormat="1" ht="57.75" customHeight="1">
      <c r="A50" s="29"/>
      <c r="B50" s="1" t="s">
        <v>33</v>
      </c>
      <c r="C50" s="2"/>
      <c r="D50" s="2"/>
      <c r="E50" s="2"/>
      <c r="F50" s="2" t="s">
        <v>69</v>
      </c>
      <c r="G50" s="2" t="s">
        <v>34</v>
      </c>
      <c r="H50" s="3">
        <f>604+194+298</f>
        <v>1096</v>
      </c>
      <c r="I50" s="50"/>
      <c r="J50" s="57"/>
      <c r="K50" s="42"/>
    </row>
    <row r="51" spans="1:11" s="5" customFormat="1" ht="27">
      <c r="A51" s="29"/>
      <c r="B51" s="1" t="s">
        <v>93</v>
      </c>
      <c r="C51" s="2"/>
      <c r="D51" s="2"/>
      <c r="E51" s="2"/>
      <c r="F51" s="2" t="s">
        <v>69</v>
      </c>
      <c r="G51" s="2" t="s">
        <v>35</v>
      </c>
      <c r="H51" s="3">
        <f>1238-798-20+1800+450-283+250+600</f>
        <v>3237</v>
      </c>
      <c r="I51" s="50"/>
      <c r="J51" s="57"/>
      <c r="K51" s="42"/>
    </row>
    <row r="52" spans="1:11" s="5" customFormat="1" ht="13.5">
      <c r="A52" s="29"/>
      <c r="B52" s="1" t="s">
        <v>36</v>
      </c>
      <c r="C52" s="2">
        <v>992</v>
      </c>
      <c r="D52" s="2" t="s">
        <v>16</v>
      </c>
      <c r="E52" s="2" t="s">
        <v>13</v>
      </c>
      <c r="F52" s="2" t="s">
        <v>69</v>
      </c>
      <c r="G52" s="2" t="s">
        <v>37</v>
      </c>
      <c r="H52" s="3">
        <f>20-15</f>
        <v>5</v>
      </c>
      <c r="I52" s="50"/>
      <c r="J52" s="57"/>
      <c r="K52" s="42"/>
    </row>
    <row r="53" spans="1:11" s="5" customFormat="1" ht="41.25">
      <c r="A53" s="29"/>
      <c r="B53" s="1" t="s">
        <v>121</v>
      </c>
      <c r="C53" s="2"/>
      <c r="D53" s="2"/>
      <c r="E53" s="2"/>
      <c r="F53" s="2" t="s">
        <v>122</v>
      </c>
      <c r="G53" s="2"/>
      <c r="H53" s="44">
        <f>H54</f>
        <v>43754</v>
      </c>
      <c r="I53" s="50"/>
      <c r="J53" s="57"/>
      <c r="K53" s="42"/>
    </row>
    <row r="54" spans="1:11" s="5" customFormat="1" ht="27">
      <c r="A54" s="29"/>
      <c r="B54" s="6" t="s">
        <v>93</v>
      </c>
      <c r="C54" s="2"/>
      <c r="D54" s="2"/>
      <c r="E54" s="2"/>
      <c r="F54" s="2" t="s">
        <v>122</v>
      </c>
      <c r="G54" s="2" t="s">
        <v>35</v>
      </c>
      <c r="H54" s="44">
        <f>7438.2+36315.8</f>
        <v>43754</v>
      </c>
      <c r="I54" s="50"/>
      <c r="J54" s="57"/>
      <c r="K54" s="42"/>
    </row>
    <row r="55" spans="1:11" s="5" customFormat="1" ht="66" customHeight="1">
      <c r="A55" s="30">
        <v>5</v>
      </c>
      <c r="B55" s="27" t="s">
        <v>80</v>
      </c>
      <c r="C55" s="28"/>
      <c r="D55" s="28" t="s">
        <v>10</v>
      </c>
      <c r="E55" s="28" t="s">
        <v>12</v>
      </c>
      <c r="F55" s="28" t="s">
        <v>110</v>
      </c>
      <c r="G55" s="28"/>
      <c r="H55" s="32">
        <f>H56+H59</f>
        <v>5000</v>
      </c>
      <c r="I55" s="50"/>
      <c r="J55" s="57"/>
      <c r="K55" s="42"/>
    </row>
    <row r="56" spans="1:11" s="5" customFormat="1" ht="59.25" customHeight="1">
      <c r="A56" s="29"/>
      <c r="B56" s="1" t="s">
        <v>80</v>
      </c>
      <c r="C56" s="2">
        <v>992</v>
      </c>
      <c r="D56" s="2" t="s">
        <v>10</v>
      </c>
      <c r="E56" s="2" t="s">
        <v>31</v>
      </c>
      <c r="F56" s="2" t="s">
        <v>56</v>
      </c>
      <c r="G56" s="2"/>
      <c r="H56" s="3">
        <f>H57+H58</f>
        <v>2600</v>
      </c>
      <c r="I56" s="50"/>
      <c r="J56" s="57"/>
      <c r="K56" s="42"/>
    </row>
    <row r="57" spans="1:8" ht="27">
      <c r="A57" s="29"/>
      <c r="B57" s="1" t="s">
        <v>93</v>
      </c>
      <c r="C57" s="2">
        <v>992</v>
      </c>
      <c r="D57" s="2" t="s">
        <v>10</v>
      </c>
      <c r="E57" s="2" t="s">
        <v>31</v>
      </c>
      <c r="F57" s="2" t="s">
        <v>56</v>
      </c>
      <c r="G57" s="2" t="s">
        <v>35</v>
      </c>
      <c r="H57" s="3">
        <f>1855.2+305.8</f>
        <v>2161</v>
      </c>
    </row>
    <row r="58" spans="1:11" s="5" customFormat="1" ht="18" customHeight="1">
      <c r="A58" s="29"/>
      <c r="B58" s="1" t="s">
        <v>36</v>
      </c>
      <c r="C58" s="2">
        <v>992</v>
      </c>
      <c r="D58" s="2" t="s">
        <v>10</v>
      </c>
      <c r="E58" s="2" t="s">
        <v>31</v>
      </c>
      <c r="F58" s="2" t="s">
        <v>56</v>
      </c>
      <c r="G58" s="2" t="s">
        <v>37</v>
      </c>
      <c r="H58" s="3">
        <v>439</v>
      </c>
      <c r="I58" s="50"/>
      <c r="J58" s="57"/>
      <c r="K58" s="42"/>
    </row>
    <row r="59" spans="1:11" s="5" customFormat="1" ht="59.25" customHeight="1">
      <c r="A59" s="29"/>
      <c r="B59" s="1" t="s">
        <v>96</v>
      </c>
      <c r="C59" s="2"/>
      <c r="D59" s="2"/>
      <c r="E59" s="2"/>
      <c r="F59" s="2" t="s">
        <v>97</v>
      </c>
      <c r="G59" s="2"/>
      <c r="H59" s="3">
        <f>H60+H61+H62</f>
        <v>2400</v>
      </c>
      <c r="I59" s="50"/>
      <c r="J59" s="57"/>
      <c r="K59" s="42"/>
    </row>
    <row r="60" spans="1:11" s="5" customFormat="1" ht="54.75">
      <c r="A60" s="29"/>
      <c r="B60" s="1" t="s">
        <v>33</v>
      </c>
      <c r="C60" s="2"/>
      <c r="D60" s="2"/>
      <c r="E60" s="2"/>
      <c r="F60" s="2" t="s">
        <v>97</v>
      </c>
      <c r="G60" s="2" t="s">
        <v>34</v>
      </c>
      <c r="H60" s="3">
        <f>1701+499+24</f>
        <v>2224</v>
      </c>
      <c r="I60" s="50"/>
      <c r="J60" s="57"/>
      <c r="K60" s="42"/>
    </row>
    <row r="61" spans="1:11" s="5" customFormat="1" ht="27">
      <c r="A61" s="29"/>
      <c r="B61" s="1" t="s">
        <v>93</v>
      </c>
      <c r="C61" s="2">
        <v>992</v>
      </c>
      <c r="D61" s="2" t="s">
        <v>10</v>
      </c>
      <c r="E61" s="2" t="s">
        <v>31</v>
      </c>
      <c r="F61" s="2" t="s">
        <v>97</v>
      </c>
      <c r="G61" s="2" t="s">
        <v>35</v>
      </c>
      <c r="H61" s="3">
        <f>180-6</f>
        <v>174</v>
      </c>
      <c r="I61" s="50"/>
      <c r="J61" s="57"/>
      <c r="K61" s="42"/>
    </row>
    <row r="62" spans="1:11" s="5" customFormat="1" ht="13.5">
      <c r="A62" s="29"/>
      <c r="B62" s="1" t="s">
        <v>36</v>
      </c>
      <c r="C62" s="2">
        <v>992</v>
      </c>
      <c r="D62" s="2" t="s">
        <v>10</v>
      </c>
      <c r="E62" s="2" t="s">
        <v>31</v>
      </c>
      <c r="F62" s="2" t="s">
        <v>97</v>
      </c>
      <c r="G62" s="2" t="s">
        <v>37</v>
      </c>
      <c r="H62" s="3">
        <f>20-18</f>
        <v>2</v>
      </c>
      <c r="I62" s="50"/>
      <c r="J62" s="57"/>
      <c r="K62" s="42"/>
    </row>
    <row r="63" spans="1:11" s="5" customFormat="1" ht="45.75" customHeight="1">
      <c r="A63" s="30">
        <v>6</v>
      </c>
      <c r="B63" s="27" t="s">
        <v>111</v>
      </c>
      <c r="C63" s="28"/>
      <c r="D63" s="28" t="s">
        <v>20</v>
      </c>
      <c r="E63" s="28" t="s">
        <v>11</v>
      </c>
      <c r="F63" s="28" t="s">
        <v>105</v>
      </c>
      <c r="G63" s="28"/>
      <c r="H63" s="32">
        <f>H64</f>
        <v>22600</v>
      </c>
      <c r="I63" s="50"/>
      <c r="J63" s="57"/>
      <c r="K63" s="42"/>
    </row>
    <row r="64" spans="1:11" s="5" customFormat="1" ht="2.25" customHeight="1" hidden="1">
      <c r="A64" s="29"/>
      <c r="B64" s="1" t="s">
        <v>111</v>
      </c>
      <c r="C64" s="2"/>
      <c r="D64" s="2" t="s">
        <v>20</v>
      </c>
      <c r="E64" s="2" t="s">
        <v>11</v>
      </c>
      <c r="F64" s="2" t="s">
        <v>105</v>
      </c>
      <c r="G64" s="2"/>
      <c r="H64" s="3">
        <f>H65</f>
        <v>22600</v>
      </c>
      <c r="I64" s="50"/>
      <c r="J64" s="57"/>
      <c r="K64" s="42"/>
    </row>
    <row r="65" spans="1:11" s="5" customFormat="1" ht="27">
      <c r="A65" s="29"/>
      <c r="B65" s="1" t="s">
        <v>93</v>
      </c>
      <c r="C65" s="2"/>
      <c r="D65" s="2" t="s">
        <v>20</v>
      </c>
      <c r="E65" s="2" t="s">
        <v>11</v>
      </c>
      <c r="F65" s="2" t="s">
        <v>105</v>
      </c>
      <c r="G65" s="2" t="s">
        <v>35</v>
      </c>
      <c r="H65" s="3">
        <f>30871.5-4694.8-2814.8-761.9</f>
        <v>22600</v>
      </c>
      <c r="I65" s="50"/>
      <c r="J65" s="57"/>
      <c r="K65" s="42"/>
    </row>
    <row r="66" spans="1:11" s="5" customFormat="1" ht="54.75">
      <c r="A66" s="30">
        <v>7</v>
      </c>
      <c r="B66" s="27" t="s">
        <v>101</v>
      </c>
      <c r="C66" s="28"/>
      <c r="D66" s="28" t="s">
        <v>20</v>
      </c>
      <c r="E66" s="28" t="s">
        <v>11</v>
      </c>
      <c r="F66" s="28" t="s">
        <v>102</v>
      </c>
      <c r="G66" s="28"/>
      <c r="H66" s="32">
        <f>H67</f>
        <v>5.1</v>
      </c>
      <c r="I66" s="50"/>
      <c r="J66" s="57"/>
      <c r="K66" s="42"/>
    </row>
    <row r="67" spans="1:11" s="5" customFormat="1" ht="54.75" hidden="1">
      <c r="A67" s="30"/>
      <c r="B67" s="1" t="s">
        <v>101</v>
      </c>
      <c r="C67" s="28"/>
      <c r="D67" s="2" t="s">
        <v>20</v>
      </c>
      <c r="E67" s="2" t="s">
        <v>11</v>
      </c>
      <c r="F67" s="2" t="s">
        <v>102</v>
      </c>
      <c r="G67" s="28"/>
      <c r="H67" s="3">
        <f>H68</f>
        <v>5.1</v>
      </c>
      <c r="I67" s="50"/>
      <c r="J67" s="57"/>
      <c r="K67" s="42"/>
    </row>
    <row r="68" spans="1:11" s="5" customFormat="1" ht="27">
      <c r="A68" s="29"/>
      <c r="B68" s="1" t="s">
        <v>93</v>
      </c>
      <c r="C68" s="2"/>
      <c r="D68" s="2" t="s">
        <v>20</v>
      </c>
      <c r="E68" s="2" t="s">
        <v>11</v>
      </c>
      <c r="F68" s="2" t="s">
        <v>102</v>
      </c>
      <c r="G68" s="2" t="s">
        <v>35</v>
      </c>
      <c r="H68" s="3">
        <f>3.8+1.3</f>
        <v>5.1</v>
      </c>
      <c r="I68" s="50"/>
      <c r="J68" s="57"/>
      <c r="K68" s="42"/>
    </row>
    <row r="69" spans="1:11" s="5" customFormat="1" ht="41.25">
      <c r="A69" s="30">
        <v>8</v>
      </c>
      <c r="B69" s="27" t="s">
        <v>112</v>
      </c>
      <c r="C69" s="28"/>
      <c r="D69" s="28" t="s">
        <v>20</v>
      </c>
      <c r="E69" s="28" t="s">
        <v>11</v>
      </c>
      <c r="F69" s="28"/>
      <c r="G69" s="28"/>
      <c r="H69" s="32">
        <f>H70</f>
        <v>3897.5</v>
      </c>
      <c r="I69" s="50"/>
      <c r="J69" s="57"/>
      <c r="K69" s="42"/>
    </row>
    <row r="70" spans="1:11" s="5" customFormat="1" ht="54.75">
      <c r="A70" s="30"/>
      <c r="B70" s="1" t="s">
        <v>132</v>
      </c>
      <c r="C70" s="28"/>
      <c r="D70" s="2" t="s">
        <v>20</v>
      </c>
      <c r="E70" s="2" t="s">
        <v>11</v>
      </c>
      <c r="F70" s="2" t="s">
        <v>133</v>
      </c>
      <c r="G70" s="28"/>
      <c r="H70" s="3">
        <f>H71</f>
        <v>3897.5</v>
      </c>
      <c r="I70" s="50"/>
      <c r="J70" s="57"/>
      <c r="K70" s="42"/>
    </row>
    <row r="71" spans="1:11" s="5" customFormat="1" ht="31.5" customHeight="1">
      <c r="A71" s="29"/>
      <c r="B71" s="37" t="s">
        <v>93</v>
      </c>
      <c r="C71" s="2"/>
      <c r="D71" s="2" t="s">
        <v>20</v>
      </c>
      <c r="E71" s="2" t="s">
        <v>11</v>
      </c>
      <c r="F71" s="2" t="s">
        <v>133</v>
      </c>
      <c r="G71" s="2" t="s">
        <v>35</v>
      </c>
      <c r="H71" s="3">
        <v>3897.5</v>
      </c>
      <c r="I71" s="50"/>
      <c r="J71" s="57"/>
      <c r="K71" s="42"/>
    </row>
    <row r="72" spans="1:11" s="5" customFormat="1" ht="41.25">
      <c r="A72" s="30">
        <v>9</v>
      </c>
      <c r="B72" s="31" t="s">
        <v>113</v>
      </c>
      <c r="C72" s="28"/>
      <c r="D72" s="28" t="s">
        <v>23</v>
      </c>
      <c r="E72" s="28" t="s">
        <v>10</v>
      </c>
      <c r="F72" s="28" t="s">
        <v>114</v>
      </c>
      <c r="G72" s="28"/>
      <c r="H72" s="32">
        <f>H73</f>
        <v>9427.8</v>
      </c>
      <c r="I72" s="50"/>
      <c r="J72" s="57"/>
      <c r="K72" s="42"/>
    </row>
    <row r="73" spans="1:11" s="5" customFormat="1" ht="69" hidden="1">
      <c r="A73" s="29"/>
      <c r="B73" s="6" t="s">
        <v>115</v>
      </c>
      <c r="C73" s="2"/>
      <c r="D73" s="2" t="s">
        <v>23</v>
      </c>
      <c r="E73" s="2" t="s">
        <v>10</v>
      </c>
      <c r="F73" s="2" t="s">
        <v>114</v>
      </c>
      <c r="G73" s="2"/>
      <c r="H73" s="3">
        <f>H76+H74+H75</f>
        <v>9427.8</v>
      </c>
      <c r="I73" s="50"/>
      <c r="J73" s="57"/>
      <c r="K73" s="42"/>
    </row>
    <row r="74" spans="1:11" s="5" customFormat="1" ht="54.75">
      <c r="A74" s="30"/>
      <c r="B74" s="1" t="s">
        <v>33</v>
      </c>
      <c r="C74" s="28"/>
      <c r="D74" s="28"/>
      <c r="E74" s="28"/>
      <c r="F74" s="2" t="s">
        <v>114</v>
      </c>
      <c r="G74" s="2" t="s">
        <v>34</v>
      </c>
      <c r="H74" s="3">
        <f>4400+1998.5+300</f>
        <v>6698.5</v>
      </c>
      <c r="I74" s="50"/>
      <c r="J74" s="57"/>
      <c r="K74" s="42"/>
    </row>
    <row r="75" spans="1:11" s="5" customFormat="1" ht="35.25" customHeight="1">
      <c r="A75" s="30"/>
      <c r="B75" s="1" t="s">
        <v>93</v>
      </c>
      <c r="C75" s="28"/>
      <c r="D75" s="28"/>
      <c r="E75" s="28"/>
      <c r="F75" s="2" t="s">
        <v>114</v>
      </c>
      <c r="G75" s="2" t="s">
        <v>35</v>
      </c>
      <c r="H75" s="3">
        <f>2509.3-300+500</f>
        <v>2709.3</v>
      </c>
      <c r="I75" s="50">
        <v>500</v>
      </c>
      <c r="J75" s="57"/>
      <c r="K75" s="42"/>
    </row>
    <row r="76" spans="1:11" s="5" customFormat="1" ht="24" customHeight="1">
      <c r="A76" s="29"/>
      <c r="B76" s="1" t="s">
        <v>36</v>
      </c>
      <c r="C76" s="2"/>
      <c r="D76" s="2" t="s">
        <v>23</v>
      </c>
      <c r="E76" s="2" t="s">
        <v>10</v>
      </c>
      <c r="F76" s="2" t="s">
        <v>114</v>
      </c>
      <c r="G76" s="2" t="s">
        <v>37</v>
      </c>
      <c r="H76" s="3">
        <v>20</v>
      </c>
      <c r="I76" s="50"/>
      <c r="J76" s="57"/>
      <c r="K76" s="42"/>
    </row>
    <row r="77" spans="1:11" s="5" customFormat="1" ht="110.25">
      <c r="A77" s="29">
        <v>10</v>
      </c>
      <c r="B77" s="27" t="s">
        <v>103</v>
      </c>
      <c r="C77" s="28"/>
      <c r="D77" s="28" t="s">
        <v>20</v>
      </c>
      <c r="E77" s="28" t="s">
        <v>11</v>
      </c>
      <c r="F77" s="28" t="s">
        <v>104</v>
      </c>
      <c r="G77" s="28"/>
      <c r="H77" s="3">
        <f>H78</f>
        <v>1.2</v>
      </c>
      <c r="I77" s="50"/>
      <c r="J77" s="57"/>
      <c r="K77" s="42"/>
    </row>
    <row r="78" spans="1:11" s="5" customFormat="1" ht="110.25" hidden="1">
      <c r="A78" s="29"/>
      <c r="B78" s="1" t="s">
        <v>103</v>
      </c>
      <c r="C78" s="28"/>
      <c r="D78" s="2" t="s">
        <v>20</v>
      </c>
      <c r="E78" s="2" t="s">
        <v>11</v>
      </c>
      <c r="F78" s="2" t="s">
        <v>104</v>
      </c>
      <c r="G78" s="28"/>
      <c r="H78" s="3">
        <f>H79</f>
        <v>1.2</v>
      </c>
      <c r="I78" s="50"/>
      <c r="J78" s="57"/>
      <c r="K78" s="42"/>
    </row>
    <row r="79" spans="1:11" s="5" customFormat="1" ht="27">
      <c r="A79" s="29"/>
      <c r="B79" s="37" t="s">
        <v>93</v>
      </c>
      <c r="C79" s="2"/>
      <c r="D79" s="2" t="s">
        <v>20</v>
      </c>
      <c r="E79" s="2" t="s">
        <v>11</v>
      </c>
      <c r="F79" s="2" t="s">
        <v>104</v>
      </c>
      <c r="G79" s="2" t="s">
        <v>35</v>
      </c>
      <c r="H79" s="3">
        <f>1+0.2</f>
        <v>1.2</v>
      </c>
      <c r="I79" s="50"/>
      <c r="J79" s="57"/>
      <c r="K79" s="42"/>
    </row>
    <row r="80" spans="1:11" s="5" customFormat="1" ht="13.5">
      <c r="A80" s="30">
        <v>11</v>
      </c>
      <c r="B80" s="27" t="s">
        <v>76</v>
      </c>
      <c r="C80" s="28">
        <v>992</v>
      </c>
      <c r="D80" s="28" t="s">
        <v>10</v>
      </c>
      <c r="E80" s="28" t="s">
        <v>13</v>
      </c>
      <c r="F80" s="28" t="s">
        <v>49</v>
      </c>
      <c r="G80" s="28"/>
      <c r="H80" s="32">
        <f>H81</f>
        <v>1279.6</v>
      </c>
      <c r="I80" s="50"/>
      <c r="J80" s="57"/>
      <c r="K80" s="42"/>
    </row>
    <row r="81" spans="1:11" s="5" customFormat="1" ht="54.75">
      <c r="A81" s="29"/>
      <c r="B81" s="1" t="s">
        <v>33</v>
      </c>
      <c r="C81" s="2">
        <v>992</v>
      </c>
      <c r="D81" s="2" t="s">
        <v>10</v>
      </c>
      <c r="E81" s="2" t="s">
        <v>13</v>
      </c>
      <c r="F81" s="2" t="s">
        <v>49</v>
      </c>
      <c r="G81" s="2" t="s">
        <v>34</v>
      </c>
      <c r="H81" s="3">
        <f>1269+10.6</f>
        <v>1279.6</v>
      </c>
      <c r="I81" s="50"/>
      <c r="J81" s="57"/>
      <c r="K81" s="42"/>
    </row>
    <row r="82" spans="1:11" s="5" customFormat="1" ht="27">
      <c r="A82" s="30">
        <v>12</v>
      </c>
      <c r="B82" s="27" t="s">
        <v>39</v>
      </c>
      <c r="C82" s="28">
        <v>992</v>
      </c>
      <c r="D82" s="28" t="s">
        <v>10</v>
      </c>
      <c r="E82" s="28" t="s">
        <v>16</v>
      </c>
      <c r="F82" s="28" t="s">
        <v>116</v>
      </c>
      <c r="G82" s="28"/>
      <c r="H82" s="32">
        <f>H83</f>
        <v>700</v>
      </c>
      <c r="I82" s="50"/>
      <c r="J82" s="57"/>
      <c r="K82" s="42"/>
    </row>
    <row r="83" spans="1:11" s="5" customFormat="1" ht="13.5">
      <c r="A83" s="29"/>
      <c r="B83" s="1" t="s">
        <v>36</v>
      </c>
      <c r="C83" s="2">
        <v>992</v>
      </c>
      <c r="D83" s="2" t="s">
        <v>10</v>
      </c>
      <c r="E83" s="2" t="s">
        <v>16</v>
      </c>
      <c r="F83" s="2" t="s">
        <v>116</v>
      </c>
      <c r="G83" s="2" t="s">
        <v>37</v>
      </c>
      <c r="H83" s="3">
        <f>300+700-700+1000-600</f>
        <v>700</v>
      </c>
      <c r="I83" s="50"/>
      <c r="J83" s="57"/>
      <c r="K83" s="42"/>
    </row>
    <row r="84" spans="1:11" s="5" customFormat="1" ht="27">
      <c r="A84" s="30">
        <v>13</v>
      </c>
      <c r="B84" s="27" t="s">
        <v>55</v>
      </c>
      <c r="C84" s="28">
        <v>992</v>
      </c>
      <c r="D84" s="28" t="s">
        <v>10</v>
      </c>
      <c r="E84" s="28" t="s">
        <v>31</v>
      </c>
      <c r="F84" s="28" t="s">
        <v>54</v>
      </c>
      <c r="G84" s="28"/>
      <c r="H84" s="32">
        <f>H85</f>
        <v>501.9</v>
      </c>
      <c r="I84" s="50"/>
      <c r="J84" s="57"/>
      <c r="K84" s="42"/>
    </row>
    <row r="85" spans="1:11" s="5" customFormat="1" ht="28.5" customHeight="1">
      <c r="A85" s="29"/>
      <c r="B85" s="1" t="s">
        <v>93</v>
      </c>
      <c r="C85" s="2">
        <v>992</v>
      </c>
      <c r="D85" s="2" t="s">
        <v>10</v>
      </c>
      <c r="E85" s="2" t="s">
        <v>31</v>
      </c>
      <c r="F85" s="2" t="s">
        <v>54</v>
      </c>
      <c r="G85" s="2" t="s">
        <v>35</v>
      </c>
      <c r="H85" s="3">
        <f>500+1.9</f>
        <v>501.9</v>
      </c>
      <c r="I85" s="50">
        <v>1.9</v>
      </c>
      <c r="J85" s="57"/>
      <c r="K85" s="42"/>
    </row>
    <row r="86" spans="1:11" s="5" customFormat="1" ht="27">
      <c r="A86" s="30">
        <v>14</v>
      </c>
      <c r="B86" s="27" t="s">
        <v>40</v>
      </c>
      <c r="C86" s="28">
        <v>992</v>
      </c>
      <c r="D86" s="28" t="s">
        <v>13</v>
      </c>
      <c r="E86" s="28" t="s">
        <v>11</v>
      </c>
      <c r="F86" s="28" t="s">
        <v>74</v>
      </c>
      <c r="G86" s="33"/>
      <c r="H86" s="32">
        <f>H87+H88</f>
        <v>889.8</v>
      </c>
      <c r="I86" s="50"/>
      <c r="J86" s="57"/>
      <c r="K86" s="42"/>
    </row>
    <row r="87" spans="1:11" s="5" customFormat="1" ht="54.75">
      <c r="A87" s="29"/>
      <c r="B87" s="1" t="s">
        <v>33</v>
      </c>
      <c r="C87" s="2">
        <v>992</v>
      </c>
      <c r="D87" s="2" t="s">
        <v>13</v>
      </c>
      <c r="E87" s="2" t="s">
        <v>11</v>
      </c>
      <c r="F87" s="2" t="s">
        <v>74</v>
      </c>
      <c r="G87" s="2">
        <v>100</v>
      </c>
      <c r="H87" s="3">
        <f>579+175+100+22.3</f>
        <v>876.3</v>
      </c>
      <c r="I87" s="50"/>
      <c r="J87" s="57"/>
      <c r="K87" s="42"/>
    </row>
    <row r="88" spans="1:11" s="5" customFormat="1" ht="27">
      <c r="A88" s="29"/>
      <c r="B88" s="1" t="s">
        <v>93</v>
      </c>
      <c r="C88" s="2">
        <v>992</v>
      </c>
      <c r="D88" s="2" t="s">
        <v>13</v>
      </c>
      <c r="E88" s="2" t="s">
        <v>11</v>
      </c>
      <c r="F88" s="2" t="s">
        <v>74</v>
      </c>
      <c r="G88" s="2">
        <v>200</v>
      </c>
      <c r="H88" s="3">
        <f>13.5</f>
        <v>13.5</v>
      </c>
      <c r="I88" s="50"/>
      <c r="J88" s="57"/>
      <c r="K88" s="42"/>
    </row>
    <row r="89" spans="1:11" s="5" customFormat="1" ht="13.5">
      <c r="A89" s="30">
        <v>15</v>
      </c>
      <c r="B89" s="27" t="s">
        <v>78</v>
      </c>
      <c r="C89" s="28">
        <v>992</v>
      </c>
      <c r="D89" s="28" t="s">
        <v>10</v>
      </c>
      <c r="E89" s="28" t="s">
        <v>14</v>
      </c>
      <c r="F89" s="28" t="s">
        <v>51</v>
      </c>
      <c r="G89" s="28"/>
      <c r="H89" s="32">
        <f>H90+H91+H92</f>
        <v>8378.8</v>
      </c>
      <c r="I89" s="50"/>
      <c r="J89" s="57"/>
      <c r="K89" s="42"/>
    </row>
    <row r="90" spans="1:11" s="5" customFormat="1" ht="57.75" customHeight="1">
      <c r="A90" s="29"/>
      <c r="B90" s="1" t="s">
        <v>33</v>
      </c>
      <c r="C90" s="2">
        <v>992</v>
      </c>
      <c r="D90" s="2" t="s">
        <v>10</v>
      </c>
      <c r="E90" s="2" t="s">
        <v>14</v>
      </c>
      <c r="F90" s="2" t="s">
        <v>51</v>
      </c>
      <c r="G90" s="2" t="s">
        <v>34</v>
      </c>
      <c r="H90" s="3">
        <f>6460+1885-10.6</f>
        <v>8334.4</v>
      </c>
      <c r="I90" s="50"/>
      <c r="J90" s="57"/>
      <c r="K90" s="42"/>
    </row>
    <row r="91" spans="1:11" s="5" customFormat="1" ht="32.25" customHeight="1">
      <c r="A91" s="29"/>
      <c r="B91" s="1" t="s">
        <v>93</v>
      </c>
      <c r="C91" s="2">
        <v>992</v>
      </c>
      <c r="D91" s="2" t="s">
        <v>10</v>
      </c>
      <c r="E91" s="2" t="s">
        <v>14</v>
      </c>
      <c r="F91" s="2" t="s">
        <v>51</v>
      </c>
      <c r="G91" s="2" t="s">
        <v>35</v>
      </c>
      <c r="H91" s="3">
        <v>26.4</v>
      </c>
      <c r="I91" s="50"/>
      <c r="J91" s="57"/>
      <c r="K91" s="42"/>
    </row>
    <row r="92" spans="1:11" s="5" customFormat="1" ht="18.75" customHeight="1">
      <c r="A92" s="29"/>
      <c r="B92" s="1" t="s">
        <v>36</v>
      </c>
      <c r="C92" s="2">
        <v>992</v>
      </c>
      <c r="D92" s="2" t="s">
        <v>10</v>
      </c>
      <c r="E92" s="2" t="s">
        <v>14</v>
      </c>
      <c r="F92" s="2" t="s">
        <v>51</v>
      </c>
      <c r="G92" s="2" t="s">
        <v>37</v>
      </c>
      <c r="H92" s="3">
        <v>18</v>
      </c>
      <c r="I92" s="50"/>
      <c r="J92" s="57"/>
      <c r="K92" s="42"/>
    </row>
    <row r="93" spans="1:11" s="5" customFormat="1" ht="30.75" customHeight="1">
      <c r="A93" s="30">
        <v>16</v>
      </c>
      <c r="B93" s="27" t="s">
        <v>32</v>
      </c>
      <c r="C93" s="28">
        <v>992</v>
      </c>
      <c r="D93" s="28" t="s">
        <v>10</v>
      </c>
      <c r="E93" s="28" t="s">
        <v>14</v>
      </c>
      <c r="F93" s="28" t="s">
        <v>79</v>
      </c>
      <c r="G93" s="28"/>
      <c r="H93" s="32">
        <f>H94</f>
        <v>7.6</v>
      </c>
      <c r="I93" s="50"/>
      <c r="J93" s="57"/>
      <c r="K93" s="42"/>
    </row>
    <row r="94" spans="1:11" s="5" customFormat="1" ht="27">
      <c r="A94" s="29"/>
      <c r="B94" s="1" t="s">
        <v>93</v>
      </c>
      <c r="C94" s="2">
        <v>992</v>
      </c>
      <c r="D94" s="2" t="s">
        <v>10</v>
      </c>
      <c r="E94" s="2" t="s">
        <v>14</v>
      </c>
      <c r="F94" s="2" t="s">
        <v>79</v>
      </c>
      <c r="G94" s="2" t="s">
        <v>35</v>
      </c>
      <c r="H94" s="3">
        <v>7.6</v>
      </c>
      <c r="I94" s="50"/>
      <c r="J94" s="57"/>
      <c r="K94" s="42"/>
    </row>
    <row r="95" spans="1:11" s="5" customFormat="1" ht="33" customHeight="1">
      <c r="A95" s="30">
        <v>17</v>
      </c>
      <c r="B95" s="27" t="s">
        <v>99</v>
      </c>
      <c r="C95" s="28">
        <v>992</v>
      </c>
      <c r="D95" s="28" t="s">
        <v>11</v>
      </c>
      <c r="E95" s="28" t="s">
        <v>18</v>
      </c>
      <c r="F95" s="28" t="s">
        <v>57</v>
      </c>
      <c r="G95" s="28"/>
      <c r="H95" s="32">
        <f>H96</f>
        <v>100</v>
      </c>
      <c r="I95" s="50"/>
      <c r="J95" s="57"/>
      <c r="K95" s="42"/>
    </row>
    <row r="96" spans="1:11" s="5" customFormat="1" ht="27">
      <c r="A96" s="29"/>
      <c r="B96" s="1" t="s">
        <v>93</v>
      </c>
      <c r="C96" s="2">
        <v>992</v>
      </c>
      <c r="D96" s="2" t="s">
        <v>11</v>
      </c>
      <c r="E96" s="2" t="s">
        <v>18</v>
      </c>
      <c r="F96" s="2" t="s">
        <v>57</v>
      </c>
      <c r="G96" s="2">
        <v>200</v>
      </c>
      <c r="H96" s="3">
        <v>100</v>
      </c>
      <c r="I96" s="50"/>
      <c r="J96" s="57"/>
      <c r="K96" s="42"/>
    </row>
    <row r="97" spans="1:11" s="5" customFormat="1" ht="13.5">
      <c r="A97" s="30">
        <v>18</v>
      </c>
      <c r="B97" s="27" t="s">
        <v>44</v>
      </c>
      <c r="C97" s="28">
        <v>992</v>
      </c>
      <c r="D97" s="28" t="s">
        <v>10</v>
      </c>
      <c r="E97" s="28" t="s">
        <v>19</v>
      </c>
      <c r="F97" s="28" t="s">
        <v>52</v>
      </c>
      <c r="G97" s="28"/>
      <c r="H97" s="32">
        <f>H98</f>
        <v>273</v>
      </c>
      <c r="I97" s="50"/>
      <c r="J97" s="57"/>
      <c r="K97" s="42"/>
    </row>
    <row r="98" spans="1:11" s="5" customFormat="1" ht="13.5">
      <c r="A98" s="29"/>
      <c r="B98" s="1" t="s">
        <v>45</v>
      </c>
      <c r="C98" s="2">
        <v>992</v>
      </c>
      <c r="D98" s="2" t="s">
        <v>10</v>
      </c>
      <c r="E98" s="2" t="s">
        <v>19</v>
      </c>
      <c r="F98" s="2" t="s">
        <v>52</v>
      </c>
      <c r="G98" s="2" t="s">
        <v>38</v>
      </c>
      <c r="H98" s="3">
        <f>438-165</f>
        <v>273</v>
      </c>
      <c r="I98" s="50"/>
      <c r="J98" s="57"/>
      <c r="K98" s="42"/>
    </row>
    <row r="99" spans="1:11" s="5" customFormat="1" ht="13.5">
      <c r="A99" s="30">
        <v>19</v>
      </c>
      <c r="B99" s="27" t="s">
        <v>100</v>
      </c>
      <c r="C99" s="28">
        <v>992</v>
      </c>
      <c r="D99" s="28" t="s">
        <v>10</v>
      </c>
      <c r="E99" s="28" t="s">
        <v>19</v>
      </c>
      <c r="F99" s="28" t="s">
        <v>117</v>
      </c>
      <c r="G99" s="28"/>
      <c r="H99" s="32">
        <f>H100</f>
        <v>273</v>
      </c>
      <c r="I99" s="50"/>
      <c r="J99" s="57"/>
      <c r="K99" s="42"/>
    </row>
    <row r="100" spans="1:11" s="5" customFormat="1" ht="13.5">
      <c r="A100" s="29"/>
      <c r="B100" s="1" t="s">
        <v>45</v>
      </c>
      <c r="C100" s="2">
        <v>992</v>
      </c>
      <c r="D100" s="2" t="s">
        <v>10</v>
      </c>
      <c r="E100" s="2" t="s">
        <v>19</v>
      </c>
      <c r="F100" s="2" t="s">
        <v>117</v>
      </c>
      <c r="G100" s="2" t="s">
        <v>38</v>
      </c>
      <c r="H100" s="3">
        <v>273</v>
      </c>
      <c r="I100" s="50"/>
      <c r="J100" s="57"/>
      <c r="K100" s="42"/>
    </row>
    <row r="101" spans="1:11" s="5" customFormat="1" ht="13.5">
      <c r="A101" s="30">
        <v>20</v>
      </c>
      <c r="B101" s="27" t="s">
        <v>21</v>
      </c>
      <c r="C101" s="28">
        <v>992</v>
      </c>
      <c r="D101" s="28" t="s">
        <v>20</v>
      </c>
      <c r="E101" s="28" t="s">
        <v>11</v>
      </c>
      <c r="F101" s="28" t="s">
        <v>61</v>
      </c>
      <c r="G101" s="28"/>
      <c r="H101" s="32">
        <f>H102</f>
        <v>5342.8</v>
      </c>
      <c r="I101" s="50"/>
      <c r="J101" s="57"/>
      <c r="K101" s="42"/>
    </row>
    <row r="102" spans="1:11" s="5" customFormat="1" ht="27">
      <c r="A102" s="29"/>
      <c r="B102" s="1" t="s">
        <v>93</v>
      </c>
      <c r="C102" s="2">
        <v>992</v>
      </c>
      <c r="D102" s="2" t="s">
        <v>20</v>
      </c>
      <c r="E102" s="2" t="s">
        <v>11</v>
      </c>
      <c r="F102" s="2" t="s">
        <v>61</v>
      </c>
      <c r="G102" s="2" t="s">
        <v>35</v>
      </c>
      <c r="H102" s="3">
        <f>4528+614.8+200</f>
        <v>5342.8</v>
      </c>
      <c r="I102" s="50">
        <v>200</v>
      </c>
      <c r="J102" s="57"/>
      <c r="K102" s="42"/>
    </row>
    <row r="103" spans="1:11" s="5" customFormat="1" ht="13.5">
      <c r="A103" s="30">
        <v>21</v>
      </c>
      <c r="B103" s="27" t="s">
        <v>82</v>
      </c>
      <c r="C103" s="28">
        <v>992</v>
      </c>
      <c r="D103" s="28" t="s">
        <v>20</v>
      </c>
      <c r="E103" s="28" t="s">
        <v>11</v>
      </c>
      <c r="F103" s="28" t="s">
        <v>62</v>
      </c>
      <c r="G103" s="28"/>
      <c r="H103" s="32">
        <f>H104</f>
        <v>1053.3</v>
      </c>
      <c r="I103" s="50"/>
      <c r="J103" s="57"/>
      <c r="K103" s="42"/>
    </row>
    <row r="104" spans="1:8" ht="27">
      <c r="A104" s="29"/>
      <c r="B104" s="1" t="s">
        <v>93</v>
      </c>
      <c r="C104" s="2">
        <v>992</v>
      </c>
      <c r="D104" s="2" t="s">
        <v>20</v>
      </c>
      <c r="E104" s="2" t="s">
        <v>11</v>
      </c>
      <c r="F104" s="2" t="s">
        <v>62</v>
      </c>
      <c r="G104" s="2" t="s">
        <v>35</v>
      </c>
      <c r="H104" s="3">
        <f>1000+53.3</f>
        <v>1053.3</v>
      </c>
    </row>
    <row r="105" spans="1:8" ht="13.5">
      <c r="A105" s="30">
        <v>22</v>
      </c>
      <c r="B105" s="27" t="s">
        <v>83</v>
      </c>
      <c r="C105" s="28">
        <v>992</v>
      </c>
      <c r="D105" s="28" t="s">
        <v>20</v>
      </c>
      <c r="E105" s="28" t="s">
        <v>11</v>
      </c>
      <c r="F105" s="28" t="s">
        <v>63</v>
      </c>
      <c r="G105" s="28"/>
      <c r="H105" s="32">
        <f>H106+H107</f>
        <v>672.6</v>
      </c>
    </row>
    <row r="106" spans="1:8" ht="27">
      <c r="A106" s="29"/>
      <c r="B106" s="1" t="s">
        <v>93</v>
      </c>
      <c r="C106" s="2">
        <v>992</v>
      </c>
      <c r="D106" s="2" t="s">
        <v>20</v>
      </c>
      <c r="E106" s="2" t="s">
        <v>11</v>
      </c>
      <c r="F106" s="2" t="s">
        <v>63</v>
      </c>
      <c r="G106" s="2" t="s">
        <v>35</v>
      </c>
      <c r="H106" s="3">
        <v>460</v>
      </c>
    </row>
    <row r="107" spans="1:8" ht="13.5">
      <c r="A107" s="29"/>
      <c r="B107" s="1" t="s">
        <v>45</v>
      </c>
      <c r="C107" s="2"/>
      <c r="D107" s="2"/>
      <c r="E107" s="2"/>
      <c r="F107" s="2" t="s">
        <v>63</v>
      </c>
      <c r="G107" s="2" t="s">
        <v>38</v>
      </c>
      <c r="H107" s="3">
        <v>212.6</v>
      </c>
    </row>
    <row r="108" spans="1:8" ht="13.5">
      <c r="A108" s="30">
        <v>23</v>
      </c>
      <c r="B108" s="27" t="s">
        <v>22</v>
      </c>
      <c r="C108" s="28">
        <v>992</v>
      </c>
      <c r="D108" s="28" t="s">
        <v>20</v>
      </c>
      <c r="E108" s="28" t="s">
        <v>11</v>
      </c>
      <c r="F108" s="28" t="s">
        <v>64</v>
      </c>
      <c r="G108" s="28"/>
      <c r="H108" s="32">
        <f>H109</f>
        <v>1468.4</v>
      </c>
    </row>
    <row r="109" spans="1:9" ht="33.75" customHeight="1">
      <c r="A109" s="29"/>
      <c r="B109" s="1" t="s">
        <v>93</v>
      </c>
      <c r="C109" s="2">
        <v>992</v>
      </c>
      <c r="D109" s="2" t="s">
        <v>20</v>
      </c>
      <c r="E109" s="2" t="s">
        <v>11</v>
      </c>
      <c r="F109" s="2" t="s">
        <v>64</v>
      </c>
      <c r="G109" s="2" t="s">
        <v>35</v>
      </c>
      <c r="H109" s="3">
        <f>2318.4-1050-0.1+200.1</f>
        <v>1468.4</v>
      </c>
      <c r="I109" s="49">
        <v>200.1</v>
      </c>
    </row>
    <row r="110" spans="1:8" ht="13.5">
      <c r="A110" s="30">
        <v>24</v>
      </c>
      <c r="B110" s="27" t="s">
        <v>81</v>
      </c>
      <c r="C110" s="28">
        <v>992</v>
      </c>
      <c r="D110" s="28" t="s">
        <v>20</v>
      </c>
      <c r="E110" s="28" t="s">
        <v>13</v>
      </c>
      <c r="F110" s="28" t="s">
        <v>60</v>
      </c>
      <c r="G110" s="28"/>
      <c r="H110" s="32">
        <f>H111</f>
        <v>1736.4</v>
      </c>
    </row>
    <row r="111" spans="1:8" ht="27">
      <c r="A111" s="29"/>
      <c r="B111" s="1" t="s">
        <v>93</v>
      </c>
      <c r="C111" s="2">
        <v>992</v>
      </c>
      <c r="D111" s="2" t="s">
        <v>20</v>
      </c>
      <c r="E111" s="2" t="s">
        <v>13</v>
      </c>
      <c r="F111" s="2" t="s">
        <v>60</v>
      </c>
      <c r="G111" s="2" t="s">
        <v>35</v>
      </c>
      <c r="H111" s="3">
        <f>800+233.9+800-97.5</f>
        <v>1736.4</v>
      </c>
    </row>
    <row r="112" spans="1:8" ht="36" customHeight="1">
      <c r="A112" s="30">
        <v>25</v>
      </c>
      <c r="B112" s="27" t="s">
        <v>46</v>
      </c>
      <c r="C112" s="28">
        <v>992</v>
      </c>
      <c r="D112" s="28" t="s">
        <v>10</v>
      </c>
      <c r="E112" s="28" t="s">
        <v>31</v>
      </c>
      <c r="F112" s="28" t="s">
        <v>53</v>
      </c>
      <c r="G112" s="28"/>
      <c r="H112" s="32">
        <f>H113</f>
        <v>8.1</v>
      </c>
    </row>
    <row r="113" spans="1:9" ht="30" customHeight="1">
      <c r="A113" s="29"/>
      <c r="B113" s="1" t="s">
        <v>93</v>
      </c>
      <c r="C113" s="2">
        <v>992</v>
      </c>
      <c r="D113" s="2" t="s">
        <v>10</v>
      </c>
      <c r="E113" s="2" t="s">
        <v>31</v>
      </c>
      <c r="F113" s="2" t="s">
        <v>53</v>
      </c>
      <c r="G113" s="2" t="s">
        <v>35</v>
      </c>
      <c r="H113" s="3">
        <f>10-1.9</f>
        <v>8.1</v>
      </c>
      <c r="I113" s="49">
        <v>-1.9</v>
      </c>
    </row>
    <row r="114" spans="1:8" ht="13.5">
      <c r="A114" s="30">
        <v>26</v>
      </c>
      <c r="B114" s="27" t="s">
        <v>43</v>
      </c>
      <c r="C114" s="28">
        <v>992</v>
      </c>
      <c r="D114" s="28" t="s">
        <v>18</v>
      </c>
      <c r="E114" s="28" t="s">
        <v>10</v>
      </c>
      <c r="F114" s="28" t="s">
        <v>65</v>
      </c>
      <c r="G114" s="28"/>
      <c r="H114" s="32">
        <f>H115</f>
        <v>393.7</v>
      </c>
    </row>
    <row r="115" spans="1:8" ht="13.5">
      <c r="A115" s="29"/>
      <c r="B115" s="1" t="s">
        <v>85</v>
      </c>
      <c r="C115" s="2"/>
      <c r="D115" s="2" t="s">
        <v>18</v>
      </c>
      <c r="E115" s="2" t="s">
        <v>10</v>
      </c>
      <c r="F115" s="2" t="s">
        <v>65</v>
      </c>
      <c r="G115" s="2" t="s">
        <v>48</v>
      </c>
      <c r="H115" s="3">
        <f>346.4+47.3</f>
        <v>393.7</v>
      </c>
    </row>
    <row r="116" spans="1:8" ht="13.5">
      <c r="A116" s="30">
        <v>27</v>
      </c>
      <c r="B116" s="27" t="s">
        <v>41</v>
      </c>
      <c r="C116" s="28">
        <v>992</v>
      </c>
      <c r="D116" s="28" t="s">
        <v>20</v>
      </c>
      <c r="E116" s="28" t="s">
        <v>10</v>
      </c>
      <c r="F116" s="28" t="s">
        <v>59</v>
      </c>
      <c r="G116" s="28"/>
      <c r="H116" s="32">
        <f>H117</f>
        <v>50</v>
      </c>
    </row>
    <row r="117" spans="1:12" ht="27">
      <c r="A117" s="29"/>
      <c r="B117" s="1" t="s">
        <v>93</v>
      </c>
      <c r="C117" s="2">
        <v>992</v>
      </c>
      <c r="D117" s="2" t="s">
        <v>20</v>
      </c>
      <c r="E117" s="2" t="s">
        <v>10</v>
      </c>
      <c r="F117" s="2" t="s">
        <v>59</v>
      </c>
      <c r="G117" s="2" t="s">
        <v>35</v>
      </c>
      <c r="H117" s="3">
        <v>50</v>
      </c>
      <c r="I117" s="51"/>
      <c r="J117" s="58"/>
      <c r="K117" s="43"/>
      <c r="L117" s="35"/>
    </row>
    <row r="118" spans="1:8" ht="35.25" customHeight="1">
      <c r="A118" s="30">
        <v>28</v>
      </c>
      <c r="B118" s="27" t="s">
        <v>77</v>
      </c>
      <c r="C118" s="28" t="s">
        <v>9</v>
      </c>
      <c r="D118" s="28" t="s">
        <v>10</v>
      </c>
      <c r="E118" s="28" t="s">
        <v>11</v>
      </c>
      <c r="F118" s="28" t="s">
        <v>50</v>
      </c>
      <c r="G118" s="27"/>
      <c r="H118" s="32">
        <f>H119</f>
        <v>220</v>
      </c>
    </row>
    <row r="119" spans="1:8" ht="54.75">
      <c r="A119" s="29"/>
      <c r="B119" s="1" t="s">
        <v>33</v>
      </c>
      <c r="C119" s="2" t="s">
        <v>9</v>
      </c>
      <c r="D119" s="2" t="s">
        <v>10</v>
      </c>
      <c r="E119" s="2" t="s">
        <v>11</v>
      </c>
      <c r="F119" s="2" t="s">
        <v>50</v>
      </c>
      <c r="G119" s="2" t="s">
        <v>34</v>
      </c>
      <c r="H119" s="3">
        <v>220</v>
      </c>
    </row>
    <row r="120" spans="1:11" ht="13.5">
      <c r="A120" s="29"/>
      <c r="B120" s="4" t="s">
        <v>8</v>
      </c>
      <c r="C120" s="4"/>
      <c r="D120" s="4"/>
      <c r="E120" s="4"/>
      <c r="F120" s="24"/>
      <c r="G120" s="4"/>
      <c r="H120" s="3">
        <f>H17+H24+H45+H48+H55+H63+H66+H72+H80+H82+H84+H86+H89+H93+H95+H97+H101+H103+H105+H108+H112+H114+H116+H118+H99+H110+H69+H77</f>
        <v>151149.80000000002</v>
      </c>
      <c r="K120" s="45"/>
    </row>
    <row r="121" spans="1:8" ht="13.5" hidden="1">
      <c r="A121" s="5"/>
      <c r="B121" s="5"/>
      <c r="C121" s="5"/>
      <c r="D121" s="5"/>
      <c r="E121" s="5"/>
      <c r="F121" s="19"/>
      <c r="G121" s="5"/>
      <c r="H121" s="5">
        <v>146752.5</v>
      </c>
    </row>
    <row r="122" spans="1:11" s="5" customFormat="1" ht="13.5">
      <c r="A122" s="34"/>
      <c r="B122" s="12" t="s">
        <v>24</v>
      </c>
      <c r="F122" s="19"/>
      <c r="I122" s="52"/>
      <c r="J122" s="57"/>
      <c r="K122" s="42"/>
    </row>
    <row r="123" spans="1:11" s="5" customFormat="1" ht="13.5">
      <c r="A123" s="34"/>
      <c r="B123" s="12" t="s">
        <v>25</v>
      </c>
      <c r="F123" s="19"/>
      <c r="I123" s="52"/>
      <c r="J123" s="57"/>
      <c r="K123" s="42"/>
    </row>
    <row r="124" spans="1:11" s="5" customFormat="1" ht="13.5">
      <c r="A124" s="34"/>
      <c r="B124" s="12" t="s">
        <v>30</v>
      </c>
      <c r="D124" s="20" t="s">
        <v>26</v>
      </c>
      <c r="F124" s="19"/>
      <c r="H124" s="5" t="s">
        <v>26</v>
      </c>
      <c r="I124" s="52"/>
      <c r="J124" s="57"/>
      <c r="K124" s="42"/>
    </row>
    <row r="125" spans="1:8" ht="13.5">
      <c r="A125" s="5"/>
      <c r="B125" s="5"/>
      <c r="C125" s="5"/>
      <c r="D125" s="5"/>
      <c r="E125" s="5"/>
      <c r="F125" s="19"/>
      <c r="G125" s="5"/>
      <c r="H125" s="5"/>
    </row>
    <row r="126" spans="1:8" ht="13.5">
      <c r="A126" s="5"/>
      <c r="B126" s="5"/>
      <c r="C126" s="5"/>
      <c r="D126" s="5"/>
      <c r="E126" s="5"/>
      <c r="F126" s="19"/>
      <c r="G126" s="5"/>
      <c r="H126" s="5"/>
    </row>
    <row r="127" spans="1:8" ht="13.5">
      <c r="A127" s="5"/>
      <c r="B127" s="5"/>
      <c r="C127" s="5"/>
      <c r="D127" s="5"/>
      <c r="E127" s="5"/>
      <c r="F127" s="19"/>
      <c r="G127" s="5"/>
      <c r="H127" s="5"/>
    </row>
    <row r="128" spans="2:7" ht="13.5">
      <c r="B128" s="5"/>
      <c r="C128" s="5"/>
      <c r="D128" s="5"/>
      <c r="E128" s="5"/>
      <c r="F128" s="19"/>
      <c r="G128" s="5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2023-09-08T10:18:30Z</cp:lastPrinted>
  <dcterms:created xsi:type="dcterms:W3CDTF">1996-10-08T23:32:33Z</dcterms:created>
  <dcterms:modified xsi:type="dcterms:W3CDTF">2023-10-11T16:57:21Z</dcterms:modified>
  <cp:category/>
  <cp:version/>
  <cp:contentType/>
  <cp:contentStatus/>
</cp:coreProperties>
</file>