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'Лист2'!$A$1:$H$113</definedName>
  </definedNames>
  <calcPr fullCalcOnLoad="1"/>
</workbook>
</file>

<file path=xl/sharedStrings.xml><?xml version="1.0" encoding="utf-8"?>
<sst xmlns="http://schemas.openxmlformats.org/spreadsheetml/2006/main" count="428" uniqueCount="124">
  <si>
    <t>( в тыс.руб)</t>
  </si>
  <si>
    <t>№ п/п</t>
  </si>
  <si>
    <t xml:space="preserve">Наименование </t>
  </si>
  <si>
    <t>Вед</t>
  </si>
  <si>
    <t>Раздел</t>
  </si>
  <si>
    <t>ПР</t>
  </si>
  <si>
    <t>ЦСР</t>
  </si>
  <si>
    <t>ВР</t>
  </si>
  <si>
    <t>Всего</t>
  </si>
  <si>
    <t>991</t>
  </si>
  <si>
    <t>01</t>
  </si>
  <si>
    <t>03</t>
  </si>
  <si>
    <t>00</t>
  </si>
  <si>
    <t>02</t>
  </si>
  <si>
    <t>04</t>
  </si>
  <si>
    <t>07</t>
  </si>
  <si>
    <t>11</t>
  </si>
  <si>
    <t>09</t>
  </si>
  <si>
    <t>10</t>
  </si>
  <si>
    <t>06</t>
  </si>
  <si>
    <t>05</t>
  </si>
  <si>
    <t>Уличное освещение</t>
  </si>
  <si>
    <t xml:space="preserve">Прочие мероприятия по благоустройству поселений </t>
  </si>
  <si>
    <t>08</t>
  </si>
  <si>
    <t>Начальник финансового отдела</t>
  </si>
  <si>
    <t>администрации Калининского</t>
  </si>
  <si>
    <t>Е.В.Цыбуля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</si>
  <si>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</si>
  <si>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</si>
  <si>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</si>
  <si>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сельского поселения Калининского района</t>
  </si>
  <si>
    <t>13</t>
  </si>
  <si>
    <t>Образование и организация деятельности административных комиссий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</si>
  <si>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</si>
  <si>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</si>
  <si>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</si>
  <si>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</si>
  <si>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</si>
  <si>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500</t>
  </si>
  <si>
    <t>Резервный фонд администрации Калининского сельского поселения Калининского района</t>
  </si>
  <si>
    <t>Осуществление первичного воинского учета на территориях, где отсутствуют военные комиссариаты</t>
  </si>
  <si>
    <t>Мероприятия в области жилищного хозяйства</t>
  </si>
  <si>
    <t>600</t>
  </si>
  <si>
    <t>Доплаты к пенсиям, дополнительное пенсионное обеспечение</t>
  </si>
  <si>
    <t xml:space="preserve">Обеспечение деятельности контрольно-счетной палаты </t>
  </si>
  <si>
    <t>Межбюджетные трансферты</t>
  </si>
  <si>
    <t>Предоставление субсидий бюджетным, автономным учреждениям и иным некоммерческим организациям</t>
  </si>
  <si>
    <t>300</t>
  </si>
  <si>
    <t>5090010019</t>
  </si>
  <si>
    <t>6590010019</t>
  </si>
  <si>
    <t>5190010019</t>
  </si>
  <si>
    <t>5590022002</t>
  </si>
  <si>
    <t>5140041029</t>
  </si>
  <si>
    <t>Выполнение функций территориальных органов местного самоуправления, похозяйственный учет</t>
  </si>
  <si>
    <t>0510011016</t>
  </si>
  <si>
    <t>0110011032</t>
  </si>
  <si>
    <t>6440021037</t>
  </si>
  <si>
    <t>5740021039</t>
  </si>
  <si>
    <t>5740021033</t>
  </si>
  <si>
    <t>5740021034</t>
  </si>
  <si>
    <t>5740021035</t>
  </si>
  <si>
    <t>5740021036</t>
  </si>
  <si>
    <t>6440021005</t>
  </si>
  <si>
    <t>0210110059</t>
  </si>
  <si>
    <t>0210661008</t>
  </si>
  <si>
    <t>0210771008</t>
  </si>
  <si>
    <t>0410011007</t>
  </si>
  <si>
    <t>к решению Совета Калининского</t>
  </si>
  <si>
    <t xml:space="preserve">сельского поселения </t>
  </si>
  <si>
    <t xml:space="preserve">Калининского района </t>
  </si>
  <si>
    <t>0310011010</t>
  </si>
  <si>
    <t>5150051180</t>
  </si>
  <si>
    <t>Приложение № 4</t>
  </si>
  <si>
    <t>Расходы на содержание главы муниципального образования</t>
  </si>
  <si>
    <t>Расходы на обеспечение законодательных (представительных) органов местного самоуправления</t>
  </si>
  <si>
    <t xml:space="preserve">Расходы на обеспечение деятельности администрации </t>
  </si>
  <si>
    <t>5190260190</t>
  </si>
  <si>
    <t>Муниципальная программа Калининского сельского поселения Калининского района "Информационное  и хозяйственное обеспечение деятельности органов местного самоуправления Калининского сельского поселения Калининского района»</t>
  </si>
  <si>
    <t>Озеленение территории</t>
  </si>
  <si>
    <t>Содержание мест захоронения</t>
  </si>
  <si>
    <t>Муниципальная программа Калининского сельского поселения Калининского района "Проведение мероприятий для молодежи"</t>
  </si>
  <si>
    <t>Социальное обеспечение и иные выплаты населению</t>
  </si>
  <si>
    <t>Муниципальная программа Калининского сельского поселения Калининского района "Развитие физической культуры и спорта »</t>
  </si>
  <si>
    <t>Муниципальная программа Калининского сельского поселения Калининского района "Развитие культуры"  
Расходы на обеспечение деятельности (оказание услуг)  МУ Калининский дом культуры</t>
  </si>
  <si>
    <t>Муниципальная программа Калининского сельского поселения Калининского района "Развитие культуры" Расходы на обеспечение деятельности (оказание услуг) муниципальных учреждений МУК БС  Калининского сельского поселения</t>
  </si>
  <si>
    <t>Муниципальная программа Калининского сельского поселения Калининского района "Развитие культуры" комплектование книжных фондов  МУК БС  Калининского сельского поселения</t>
  </si>
  <si>
    <t>Муниципальная программа Калининского сельского поселения Калининского района "Развитие культуры"   на культурно-массовые мероприятия</t>
  </si>
  <si>
    <t>Муниципальная программа Калининского сельского поселения Калининского района "Развитие культуры»  Другие мероприятия в области культуры,кинематографии на сохранение, использование, популяризации и охрану объектов культурного наследия (памятники)</t>
  </si>
  <si>
    <t xml:space="preserve">Муниципальная программа Калининского сельского поселения Калининского района "Развитие культуры»   предоставление субсидий МУ Кино </t>
  </si>
  <si>
    <t>Закупка товаров, работ и услуг для обеспечения государственных (муниципальных) нужд</t>
  </si>
  <si>
    <t xml:space="preserve">Муниципальная программа Калининского сельского поселения Калининского района "Развитие культуры"  </t>
  </si>
  <si>
    <t>0200000000</t>
  </si>
  <si>
    <t>Муниципальная программа Калининского сельского поселения Калининского района "Информационное  и хозяйственное обеспечение деятельности органов  Расходы на обеспечение деятельности (оказание услуг)  МКУ «ЦБ КСП».</t>
  </si>
  <si>
    <t>0510021016</t>
  </si>
  <si>
    <t>0110031032</t>
  </si>
  <si>
    <t>Осуществление внутреннего финансового контроля</t>
  </si>
  <si>
    <t>Муниципальная программа Калининского сельского поселения Калининского района «Поддержка и развитие малого и среднего предпринимательства на территории Калининского сельского поселения Калининского района на 2021-2026 годы»</t>
  </si>
  <si>
    <t>0710011040</t>
  </si>
  <si>
    <t>Муниципальная программа "Создание условий для реализации мер, направленных на укрепление  межнационального и межконфессионального согласия, сохранение и развитие языков и культуры народов, проживающих на территории Калининского сельского поселения Калининского района, социальную и культурную адаптацию мигрантов, профилактику межнациональных (межэтнических) конфликтов на 2022 – 2025 годы"</t>
  </si>
  <si>
    <t>1010021040</t>
  </si>
  <si>
    <t>0210410059</t>
  </si>
  <si>
    <t>0210510059</t>
  </si>
  <si>
    <t>Муниципальная программа Калининского сельского поселения Калининского района "Формирование современной городской среды Калининского сельского поселения Калининского района»</t>
  </si>
  <si>
    <t xml:space="preserve">Муниципальная программа Калининского сельского поселения Калининского района «Благоустройство территории Калининского сельского поселения Калининского района» </t>
  </si>
  <si>
    <t>0910211021</t>
  </si>
  <si>
    <t>Муниципальная программа Калининского сельского поселения Калининского района «Благоустройство территории Калининского сельского поселения Калининского района» , на обеспечение деятельности (оказание услуг) Калининского муниципального казенного учреждения «Благоустройство»</t>
  </si>
  <si>
    <t>5120011001</t>
  </si>
  <si>
    <t>5590022003</t>
  </si>
  <si>
    <t>0210313059</t>
  </si>
  <si>
    <t xml:space="preserve">от 08.02.2024 г.  № </t>
  </si>
  <si>
    <t xml:space="preserve">Калининского района на 2024 год" </t>
  </si>
  <si>
    <t xml:space="preserve">Распределение бюджетных ассигнований по целевым статьям (муниципальным программам, непрограммным направлениям деятельности), группам видов расходов классификации расходов бюджетов на 2024 год </t>
  </si>
  <si>
    <t>План на 2024 год</t>
  </si>
  <si>
    <t>Муниципальная программа Калининского сельского поселения Калининского района "Капитальный, текущий ремонт и содержание  автомобильных Калининского сельского поселения Калининского района»</t>
  </si>
  <si>
    <t xml:space="preserve">Муниципальная программа Калининского сельского поселения Калининского района "Капитальный, текущий ремонт и содержание  автомобильных Калининского сельского поселения Калининского района», комплексное развитие сельских территорий, устройство тротуаров.          </t>
  </si>
  <si>
    <t xml:space="preserve">Субсидии бюджетам сельских поселений на обеспечение комплексного развития территорий (ремонт тротуаров),благоустрйство          </t>
  </si>
  <si>
    <t>01100S2720</t>
  </si>
  <si>
    <t>0510000000</t>
  </si>
  <si>
    <t>0610011018</t>
  </si>
  <si>
    <t>Расходы, связанные с вопросами коммунального развития ( в том числе уточнение схемы газоснабжения поселения)</t>
  </si>
  <si>
    <t>0100000000</t>
  </si>
  <si>
    <t>0510031016</t>
  </si>
  <si>
    <t>Муниципальная программа Калининского сельского поселения Калининского района "Информационное  и хозяйственное обеспечение деятельности органов местного самоуправления Калининского сельского поселения Калининского района», мероприятия по противодействию коррупции</t>
  </si>
  <si>
    <t>0510011017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</si>
</sst>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[Red]\-#,##0.00;0.00"/>
    <numFmt numFmtId="189" formatCode="0.00000"/>
    <numFmt numFmtId="190" formatCode="0.0000"/>
    <numFmt numFmtId="191" formatCode="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0"/>
    <numFmt numFmtId="198" formatCode="_-* #,##0.0_р_._-;\-* #,##0.0_р_._-;_-* &quot;-&quot;??_р_._-;_-@_-"/>
  </numFmts>
  <fonts count="46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33" borderId="10" xfId="0" applyFont="1" applyFill="1" applyBorder="1" applyAlignment="1">
      <alignment horizontal="justify" vertical="top" wrapText="1"/>
    </xf>
    <xf numFmtId="49" fontId="6" fillId="33" borderId="10" xfId="0" applyNumberFormat="1" applyFont="1" applyFill="1" applyBorder="1" applyAlignment="1">
      <alignment horizontal="right"/>
    </xf>
    <xf numFmtId="192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/>
    </xf>
    <xf numFmtId="0" fontId="5" fillId="33" borderId="0" xfId="54" applyFont="1" applyFill="1">
      <alignment/>
      <protection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5" fillId="33" borderId="0" xfId="54" applyFont="1" applyFill="1" applyAlignment="1">
      <alignment horizontal="left"/>
      <protection/>
    </xf>
    <xf numFmtId="0" fontId="3" fillId="33" borderId="0" xfId="54" applyFont="1" applyFill="1" applyAlignment="1">
      <alignment horizontal="right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right"/>
    </xf>
    <xf numFmtId="192" fontId="6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right" vertical="top" wrapText="1"/>
    </xf>
    <xf numFmtId="192" fontId="3" fillId="33" borderId="10" xfId="0" applyNumberFormat="1" applyFont="1" applyFill="1" applyBorder="1" applyAlignment="1">
      <alignment horizontal="right" wrapText="1"/>
    </xf>
    <xf numFmtId="0" fontId="45" fillId="33" borderId="0" xfId="0" applyFont="1" applyFill="1" applyBorder="1" applyAlignment="1">
      <alignment/>
    </xf>
    <xf numFmtId="0" fontId="3" fillId="33" borderId="0" xfId="0" applyFont="1" applyFill="1" applyAlignment="1">
      <alignment horizontal="center" vertical="top" wrapText="1"/>
    </xf>
    <xf numFmtId="0" fontId="6" fillId="33" borderId="0" xfId="0" applyFont="1" applyFill="1" applyAlignment="1">
      <alignment horizontal="center" vertical="top" wrapText="1"/>
    </xf>
    <xf numFmtId="192" fontId="27" fillId="33" borderId="0" xfId="0" applyNumberFormat="1" applyFont="1" applyFill="1" applyBorder="1" applyAlignment="1">
      <alignment/>
    </xf>
    <xf numFmtId="0" fontId="27" fillId="33" borderId="0" xfId="0" applyFont="1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Обычный_Прил 3 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zoomScalePageLayoutView="0" workbookViewId="0" topLeftCell="A4">
      <selection activeCell="A42" sqref="A42:IV42"/>
    </sheetView>
  </sheetViews>
  <sheetFormatPr defaultColWidth="9.140625" defaultRowHeight="12.75"/>
  <cols>
    <col min="1" max="1" width="3.140625" style="9" customWidth="1"/>
    <col min="2" max="2" width="61.57421875" style="9" customWidth="1"/>
    <col min="3" max="3" width="6.00390625" style="9" hidden="1" customWidth="1"/>
    <col min="4" max="4" width="5.28125" style="9" hidden="1" customWidth="1"/>
    <col min="5" max="5" width="4.00390625" style="9" hidden="1" customWidth="1"/>
    <col min="6" max="6" width="13.140625" style="17" customWidth="1"/>
    <col min="7" max="7" width="4.7109375" style="9" customWidth="1"/>
    <col min="8" max="8" width="12.57421875" style="9" customWidth="1"/>
    <col min="9" max="9" width="9.57421875" style="9" hidden="1" customWidth="1"/>
    <col min="10" max="10" width="10.28125" style="9" hidden="1" customWidth="1"/>
    <col min="11" max="12" width="9.140625" style="9" hidden="1" customWidth="1"/>
    <col min="13" max="14" width="0" style="9" hidden="1" customWidth="1"/>
    <col min="15" max="16384" width="9.140625" style="9" customWidth="1"/>
  </cols>
  <sheetData>
    <row r="1" spans="2:6" s="21" customFormat="1" ht="15">
      <c r="B1" s="22"/>
      <c r="F1" s="23" t="s">
        <v>72</v>
      </c>
    </row>
    <row r="2" spans="2:6" s="21" customFormat="1" ht="15">
      <c r="B2" s="22"/>
      <c r="F2" s="23" t="s">
        <v>67</v>
      </c>
    </row>
    <row r="3" spans="2:6" s="21" customFormat="1" ht="15">
      <c r="B3" s="22"/>
      <c r="F3" s="23" t="s">
        <v>68</v>
      </c>
    </row>
    <row r="4" spans="2:6" s="21" customFormat="1" ht="15">
      <c r="B4" s="22"/>
      <c r="F4" s="23" t="s">
        <v>69</v>
      </c>
    </row>
    <row r="5" spans="2:6" s="21" customFormat="1" ht="15">
      <c r="B5" s="22"/>
      <c r="F5" s="23" t="s">
        <v>109</v>
      </c>
    </row>
    <row r="6" spans="2:6" s="7" customFormat="1" ht="15" customHeight="1">
      <c r="B6" s="11"/>
      <c r="C6" s="12"/>
      <c r="F6" s="13" t="s">
        <v>72</v>
      </c>
    </row>
    <row r="7" spans="2:8" s="8" customFormat="1" ht="13.5">
      <c r="B7" s="14"/>
      <c r="F7" s="15" t="s">
        <v>27</v>
      </c>
      <c r="H7" s="16"/>
    </row>
    <row r="8" spans="2:8" s="8" customFormat="1" ht="13.5">
      <c r="B8" s="14"/>
      <c r="F8" s="15" t="s">
        <v>28</v>
      </c>
      <c r="H8" s="16"/>
    </row>
    <row r="9" spans="2:8" s="8" customFormat="1" ht="13.5">
      <c r="B9" s="14"/>
      <c r="F9" s="15" t="s">
        <v>29</v>
      </c>
      <c r="H9" s="16"/>
    </row>
    <row r="10" spans="6:8" s="8" customFormat="1" ht="13.5">
      <c r="F10" s="15" t="s">
        <v>110</v>
      </c>
      <c r="H10" s="16"/>
    </row>
    <row r="11" ht="7.5" customHeight="1"/>
    <row r="12" ht="24.75" customHeight="1" hidden="1"/>
    <row r="13" spans="2:7" ht="45.75" customHeight="1">
      <c r="B13" s="32" t="s">
        <v>111</v>
      </c>
      <c r="C13" s="33"/>
      <c r="D13" s="33"/>
      <c r="E13" s="33"/>
      <c r="F13" s="33"/>
      <c r="G13" s="33"/>
    </row>
    <row r="14" spans="3:8" ht="12.75" customHeight="1">
      <c r="C14" s="18"/>
      <c r="D14" s="18"/>
      <c r="F14" s="13"/>
      <c r="G14" s="18"/>
      <c r="H14" s="18" t="s">
        <v>0</v>
      </c>
    </row>
    <row r="15" ht="2.25" customHeight="1"/>
    <row r="16" spans="1:8" ht="44.25" customHeight="1">
      <c r="A16" s="10" t="s">
        <v>1</v>
      </c>
      <c r="B16" s="10" t="s">
        <v>2</v>
      </c>
      <c r="C16" s="10" t="s">
        <v>3</v>
      </c>
      <c r="D16" s="10" t="s">
        <v>4</v>
      </c>
      <c r="E16" s="10" t="s">
        <v>5</v>
      </c>
      <c r="F16" s="10" t="s">
        <v>6</v>
      </c>
      <c r="G16" s="10" t="s">
        <v>7</v>
      </c>
      <c r="H16" s="10" t="s">
        <v>112</v>
      </c>
    </row>
    <row r="17" spans="1:8" s="5" customFormat="1" ht="60.75" customHeight="1" hidden="1">
      <c r="A17" s="10">
        <v>1</v>
      </c>
      <c r="B17" s="1" t="s">
        <v>113</v>
      </c>
      <c r="C17" s="10"/>
      <c r="D17" s="2" t="s">
        <v>14</v>
      </c>
      <c r="E17" s="2" t="s">
        <v>17</v>
      </c>
      <c r="F17" s="2" t="s">
        <v>120</v>
      </c>
      <c r="G17" s="10"/>
      <c r="H17" s="30">
        <f>H18+H20+H22</f>
        <v>15529.7</v>
      </c>
    </row>
    <row r="18" spans="1:8" s="5" customFormat="1" ht="54.75">
      <c r="A18" s="26">
        <v>1</v>
      </c>
      <c r="B18" s="1" t="s">
        <v>113</v>
      </c>
      <c r="C18" s="2">
        <v>992</v>
      </c>
      <c r="D18" s="2" t="s">
        <v>14</v>
      </c>
      <c r="E18" s="2" t="s">
        <v>17</v>
      </c>
      <c r="F18" s="2" t="s">
        <v>55</v>
      </c>
      <c r="G18" s="2"/>
      <c r="H18" s="3">
        <f>H19</f>
        <v>10816.9</v>
      </c>
    </row>
    <row r="19" spans="1:9" s="5" customFormat="1" ht="27">
      <c r="A19" s="26"/>
      <c r="B19" s="1" t="s">
        <v>89</v>
      </c>
      <c r="C19" s="2">
        <v>992</v>
      </c>
      <c r="D19" s="2" t="s">
        <v>14</v>
      </c>
      <c r="E19" s="2" t="s">
        <v>17</v>
      </c>
      <c r="F19" s="2" t="s">
        <v>55</v>
      </c>
      <c r="G19" s="2" t="s">
        <v>35</v>
      </c>
      <c r="H19" s="3">
        <f>6357.4-890.5+5350</f>
        <v>10816.9</v>
      </c>
      <c r="I19" s="5">
        <v>5350</v>
      </c>
    </row>
    <row r="20" spans="1:8" s="5" customFormat="1" ht="69">
      <c r="A20" s="26"/>
      <c r="B20" s="1" t="s">
        <v>114</v>
      </c>
      <c r="C20" s="2">
        <v>992</v>
      </c>
      <c r="D20" s="2" t="s">
        <v>14</v>
      </c>
      <c r="E20" s="2" t="s">
        <v>17</v>
      </c>
      <c r="F20" s="2" t="s">
        <v>94</v>
      </c>
      <c r="G20" s="2"/>
      <c r="H20" s="3">
        <f>H21</f>
        <v>1387.1</v>
      </c>
    </row>
    <row r="21" spans="1:15" s="5" customFormat="1" ht="27">
      <c r="A21" s="26"/>
      <c r="B21" s="1" t="s">
        <v>89</v>
      </c>
      <c r="C21" s="2">
        <v>992</v>
      </c>
      <c r="D21" s="2" t="s">
        <v>14</v>
      </c>
      <c r="E21" s="2" t="s">
        <v>17</v>
      </c>
      <c r="F21" s="2" t="s">
        <v>94</v>
      </c>
      <c r="G21" s="2" t="s">
        <v>35</v>
      </c>
      <c r="H21" s="3">
        <f>605.7+781.4</f>
        <v>1387.1</v>
      </c>
      <c r="M21" s="25"/>
      <c r="O21" s="25"/>
    </row>
    <row r="22" spans="1:8" s="5" customFormat="1" ht="41.25">
      <c r="A22" s="26"/>
      <c r="B22" s="1" t="s">
        <v>115</v>
      </c>
      <c r="C22" s="2">
        <v>992</v>
      </c>
      <c r="D22" s="2" t="s">
        <v>14</v>
      </c>
      <c r="E22" s="2" t="s">
        <v>17</v>
      </c>
      <c r="F22" s="2" t="s">
        <v>116</v>
      </c>
      <c r="G22" s="2"/>
      <c r="H22" s="3">
        <f>H23</f>
        <v>3325.7</v>
      </c>
    </row>
    <row r="23" spans="1:9" s="5" customFormat="1" ht="27">
      <c r="A23" s="26"/>
      <c r="B23" s="1" t="s">
        <v>89</v>
      </c>
      <c r="C23" s="2">
        <v>992</v>
      </c>
      <c r="D23" s="2" t="s">
        <v>14</v>
      </c>
      <c r="E23" s="2" t="s">
        <v>17</v>
      </c>
      <c r="F23" s="2" t="s">
        <v>116</v>
      </c>
      <c r="G23" s="2" t="s">
        <v>35</v>
      </c>
      <c r="H23" s="3">
        <f>1426.9+109.1+1789.7</f>
        <v>3325.7</v>
      </c>
      <c r="I23" s="5">
        <v>1789.7</v>
      </c>
    </row>
    <row r="24" spans="1:8" s="5" customFormat="1" ht="27" hidden="1">
      <c r="A24" s="26">
        <v>2</v>
      </c>
      <c r="B24" s="6" t="s">
        <v>90</v>
      </c>
      <c r="C24" s="2"/>
      <c r="D24" s="2" t="s">
        <v>23</v>
      </c>
      <c r="E24" s="2" t="s">
        <v>10</v>
      </c>
      <c r="F24" s="2" t="s">
        <v>91</v>
      </c>
      <c r="G24" s="2"/>
      <c r="H24" s="3">
        <f>H25+H29+H33+H35+H37+H39</f>
        <v>30153.6</v>
      </c>
    </row>
    <row r="25" spans="1:8" s="5" customFormat="1" ht="54.75">
      <c r="A25" s="26">
        <v>2</v>
      </c>
      <c r="B25" s="6" t="s">
        <v>83</v>
      </c>
      <c r="C25" s="2">
        <v>992</v>
      </c>
      <c r="D25" s="2" t="s">
        <v>23</v>
      </c>
      <c r="E25" s="2" t="s">
        <v>10</v>
      </c>
      <c r="F25" s="2" t="s">
        <v>63</v>
      </c>
      <c r="G25" s="2"/>
      <c r="H25" s="3">
        <f>H26+H27+H28</f>
        <v>17300</v>
      </c>
    </row>
    <row r="26" spans="1:8" s="5" customFormat="1" ht="54.75">
      <c r="A26" s="26"/>
      <c r="B26" s="6" t="s">
        <v>33</v>
      </c>
      <c r="C26" s="2">
        <v>992</v>
      </c>
      <c r="D26" s="2" t="s">
        <v>23</v>
      </c>
      <c r="E26" s="2" t="s">
        <v>10</v>
      </c>
      <c r="F26" s="2" t="s">
        <v>63</v>
      </c>
      <c r="G26" s="2" t="s">
        <v>34</v>
      </c>
      <c r="H26" s="3">
        <f>8800+2660+43</f>
        <v>11503</v>
      </c>
    </row>
    <row r="27" spans="1:9" s="5" customFormat="1" ht="27">
      <c r="A27" s="26"/>
      <c r="B27" s="6" t="s">
        <v>89</v>
      </c>
      <c r="C27" s="2">
        <v>992</v>
      </c>
      <c r="D27" s="2" t="s">
        <v>23</v>
      </c>
      <c r="E27" s="2" t="s">
        <v>10</v>
      </c>
      <c r="F27" s="2" t="s">
        <v>63</v>
      </c>
      <c r="G27" s="2" t="s">
        <v>35</v>
      </c>
      <c r="H27" s="3">
        <f>2731+1611+1400</f>
        <v>5742</v>
      </c>
      <c r="I27" s="5">
        <v>1400</v>
      </c>
    </row>
    <row r="28" spans="1:8" s="5" customFormat="1" ht="13.5">
      <c r="A28" s="26"/>
      <c r="B28" s="6" t="s">
        <v>36</v>
      </c>
      <c r="C28" s="2">
        <v>992</v>
      </c>
      <c r="D28" s="2" t="s">
        <v>23</v>
      </c>
      <c r="E28" s="2" t="s">
        <v>10</v>
      </c>
      <c r="F28" s="2" t="s">
        <v>63</v>
      </c>
      <c r="G28" s="2" t="s">
        <v>37</v>
      </c>
      <c r="H28" s="3">
        <v>55</v>
      </c>
    </row>
    <row r="29" spans="1:8" s="5" customFormat="1" ht="54.75">
      <c r="A29" s="26"/>
      <c r="B29" s="6" t="s">
        <v>84</v>
      </c>
      <c r="C29" s="2">
        <v>992</v>
      </c>
      <c r="D29" s="2" t="s">
        <v>23</v>
      </c>
      <c r="E29" s="2" t="s">
        <v>10</v>
      </c>
      <c r="F29" s="2" t="s">
        <v>108</v>
      </c>
      <c r="G29" s="2"/>
      <c r="H29" s="3">
        <f>H30+H31+H32</f>
        <v>7433.6</v>
      </c>
    </row>
    <row r="30" spans="1:8" s="5" customFormat="1" ht="60" customHeight="1">
      <c r="A30" s="26"/>
      <c r="B30" s="6" t="s">
        <v>33</v>
      </c>
      <c r="C30" s="2">
        <v>992</v>
      </c>
      <c r="D30" s="2" t="s">
        <v>23</v>
      </c>
      <c r="E30" s="2" t="s">
        <v>10</v>
      </c>
      <c r="F30" s="2" t="s">
        <v>108</v>
      </c>
      <c r="G30" s="2" t="s">
        <v>34</v>
      </c>
      <c r="H30" s="3">
        <f>3773+1140+41</f>
        <v>4954</v>
      </c>
    </row>
    <row r="31" spans="1:9" s="5" customFormat="1" ht="27">
      <c r="A31" s="26"/>
      <c r="B31" s="6" t="s">
        <v>89</v>
      </c>
      <c r="C31" s="2">
        <v>992</v>
      </c>
      <c r="D31" s="2" t="s">
        <v>23</v>
      </c>
      <c r="E31" s="2" t="s">
        <v>10</v>
      </c>
      <c r="F31" s="2" t="s">
        <v>108</v>
      </c>
      <c r="G31" s="2" t="s">
        <v>35</v>
      </c>
      <c r="H31" s="3">
        <f>796+445+1233.6</f>
        <v>2474.6</v>
      </c>
      <c r="I31" s="5">
        <v>1233.6</v>
      </c>
    </row>
    <row r="32" spans="1:8" s="5" customFormat="1" ht="13.5">
      <c r="A32" s="26"/>
      <c r="B32" s="1" t="s">
        <v>36</v>
      </c>
      <c r="C32" s="2">
        <v>992</v>
      </c>
      <c r="D32" s="2" t="s">
        <v>23</v>
      </c>
      <c r="E32" s="2" t="s">
        <v>10</v>
      </c>
      <c r="F32" s="2" t="s">
        <v>108</v>
      </c>
      <c r="G32" s="2" t="s">
        <v>37</v>
      </c>
      <c r="H32" s="3">
        <v>5</v>
      </c>
    </row>
    <row r="33" spans="1:8" s="5" customFormat="1" ht="41.25">
      <c r="A33" s="26"/>
      <c r="B33" s="6" t="s">
        <v>85</v>
      </c>
      <c r="C33" s="2"/>
      <c r="D33" s="2" t="s">
        <v>23</v>
      </c>
      <c r="E33" s="2" t="s">
        <v>10</v>
      </c>
      <c r="F33" s="2" t="s">
        <v>100</v>
      </c>
      <c r="G33" s="2"/>
      <c r="H33" s="3">
        <f>H34</f>
        <v>40</v>
      </c>
    </row>
    <row r="34" spans="1:9" s="5" customFormat="1" ht="18.75" customHeight="1">
      <c r="A34" s="26"/>
      <c r="B34" s="6" t="s">
        <v>89</v>
      </c>
      <c r="C34" s="2"/>
      <c r="D34" s="2" t="s">
        <v>23</v>
      </c>
      <c r="E34" s="2" t="s">
        <v>10</v>
      </c>
      <c r="F34" s="2" t="s">
        <v>100</v>
      </c>
      <c r="G34" s="2" t="s">
        <v>35</v>
      </c>
      <c r="H34" s="3">
        <f>20+20</f>
        <v>40</v>
      </c>
      <c r="I34" s="5">
        <v>20</v>
      </c>
    </row>
    <row r="35" spans="1:8" s="5" customFormat="1" ht="44.25" customHeight="1">
      <c r="A35" s="26"/>
      <c r="B35" s="6" t="s">
        <v>88</v>
      </c>
      <c r="C35" s="2">
        <v>992</v>
      </c>
      <c r="D35" s="2" t="s">
        <v>23</v>
      </c>
      <c r="E35" s="2" t="s">
        <v>10</v>
      </c>
      <c r="F35" s="2" t="s">
        <v>101</v>
      </c>
      <c r="G35" s="2"/>
      <c r="H35" s="3">
        <f>H36</f>
        <v>4300</v>
      </c>
    </row>
    <row r="36" spans="1:8" s="5" customFormat="1" ht="30.75" customHeight="1">
      <c r="A36" s="26"/>
      <c r="B36" s="6" t="s">
        <v>46</v>
      </c>
      <c r="C36" s="2">
        <v>992</v>
      </c>
      <c r="D36" s="2" t="s">
        <v>23</v>
      </c>
      <c r="E36" s="2" t="s">
        <v>10</v>
      </c>
      <c r="F36" s="2" t="s">
        <v>101</v>
      </c>
      <c r="G36" s="2" t="s">
        <v>42</v>
      </c>
      <c r="H36" s="3">
        <f>4300</f>
        <v>4300</v>
      </c>
    </row>
    <row r="37" spans="1:8" s="5" customFormat="1" ht="41.25" customHeight="1">
      <c r="A37" s="26"/>
      <c r="B37" s="6" t="s">
        <v>86</v>
      </c>
      <c r="C37" s="2">
        <v>992</v>
      </c>
      <c r="D37" s="2" t="s">
        <v>23</v>
      </c>
      <c r="E37" s="2" t="s">
        <v>10</v>
      </c>
      <c r="F37" s="2" t="s">
        <v>64</v>
      </c>
      <c r="G37" s="2"/>
      <c r="H37" s="3">
        <f>H38</f>
        <v>700</v>
      </c>
    </row>
    <row r="38" spans="1:8" s="5" customFormat="1" ht="27">
      <c r="A38" s="26"/>
      <c r="B38" s="6" t="s">
        <v>89</v>
      </c>
      <c r="C38" s="2">
        <v>992</v>
      </c>
      <c r="D38" s="2" t="s">
        <v>23</v>
      </c>
      <c r="E38" s="2" t="s">
        <v>10</v>
      </c>
      <c r="F38" s="2" t="s">
        <v>64</v>
      </c>
      <c r="G38" s="2" t="s">
        <v>35</v>
      </c>
      <c r="H38" s="3">
        <v>700</v>
      </c>
    </row>
    <row r="39" spans="1:8" s="5" customFormat="1" ht="65.25" customHeight="1">
      <c r="A39" s="26"/>
      <c r="B39" s="1" t="s">
        <v>87</v>
      </c>
      <c r="C39" s="2">
        <v>992</v>
      </c>
      <c r="D39" s="2" t="s">
        <v>23</v>
      </c>
      <c r="E39" s="2" t="s">
        <v>14</v>
      </c>
      <c r="F39" s="2" t="s">
        <v>65</v>
      </c>
      <c r="G39" s="2"/>
      <c r="H39" s="3">
        <f>H40</f>
        <v>380</v>
      </c>
    </row>
    <row r="40" spans="1:8" s="5" customFormat="1" ht="27">
      <c r="A40" s="26"/>
      <c r="B40" s="6" t="s">
        <v>89</v>
      </c>
      <c r="C40" s="2">
        <v>992</v>
      </c>
      <c r="D40" s="2" t="s">
        <v>23</v>
      </c>
      <c r="E40" s="2" t="s">
        <v>14</v>
      </c>
      <c r="F40" s="2" t="s">
        <v>65</v>
      </c>
      <c r="G40" s="2" t="s">
        <v>35</v>
      </c>
      <c r="H40" s="3">
        <v>380</v>
      </c>
    </row>
    <row r="41" spans="1:8" s="5" customFormat="1" ht="34.5" customHeight="1">
      <c r="A41" s="26">
        <v>3</v>
      </c>
      <c r="B41" s="1" t="s">
        <v>80</v>
      </c>
      <c r="C41" s="2"/>
      <c r="D41" s="2" t="s">
        <v>15</v>
      </c>
      <c r="E41" s="2" t="s">
        <v>15</v>
      </c>
      <c r="F41" s="2" t="s">
        <v>70</v>
      </c>
      <c r="G41" s="2"/>
      <c r="H41" s="3">
        <f>H42</f>
        <v>170</v>
      </c>
    </row>
    <row r="42" spans="1:8" s="5" customFormat="1" ht="27" hidden="1">
      <c r="A42" s="26"/>
      <c r="B42" s="1" t="s">
        <v>80</v>
      </c>
      <c r="C42" s="2">
        <v>992</v>
      </c>
      <c r="D42" s="2" t="s">
        <v>15</v>
      </c>
      <c r="E42" s="2" t="s">
        <v>15</v>
      </c>
      <c r="F42" s="2" t="s">
        <v>70</v>
      </c>
      <c r="G42" s="2"/>
      <c r="H42" s="3">
        <f>H43</f>
        <v>170</v>
      </c>
    </row>
    <row r="43" spans="1:8" s="5" customFormat="1" ht="27">
      <c r="A43" s="26"/>
      <c r="B43" s="1" t="s">
        <v>89</v>
      </c>
      <c r="C43" s="2">
        <v>992</v>
      </c>
      <c r="D43" s="2" t="s">
        <v>15</v>
      </c>
      <c r="E43" s="2" t="s">
        <v>15</v>
      </c>
      <c r="F43" s="2" t="s">
        <v>70</v>
      </c>
      <c r="G43" s="2" t="s">
        <v>35</v>
      </c>
      <c r="H43" s="3">
        <v>170</v>
      </c>
    </row>
    <row r="44" spans="1:8" s="5" customFormat="1" ht="27">
      <c r="A44" s="26">
        <v>4</v>
      </c>
      <c r="B44" s="1" t="s">
        <v>82</v>
      </c>
      <c r="C44" s="2"/>
      <c r="D44" s="2" t="s">
        <v>16</v>
      </c>
      <c r="E44" s="2" t="s">
        <v>13</v>
      </c>
      <c r="F44" s="2" t="s">
        <v>66</v>
      </c>
      <c r="G44" s="2"/>
      <c r="H44" s="3">
        <f>H45</f>
        <v>6600</v>
      </c>
    </row>
    <row r="45" spans="1:8" s="5" customFormat="1" ht="30.75" customHeight="1" hidden="1">
      <c r="A45" s="26"/>
      <c r="B45" s="1" t="s">
        <v>82</v>
      </c>
      <c r="C45" s="2">
        <v>992</v>
      </c>
      <c r="D45" s="2" t="s">
        <v>16</v>
      </c>
      <c r="E45" s="2" t="s">
        <v>13</v>
      </c>
      <c r="F45" s="2" t="s">
        <v>66</v>
      </c>
      <c r="G45" s="2"/>
      <c r="H45" s="3">
        <f>H46+H47+H48</f>
        <v>6600</v>
      </c>
    </row>
    <row r="46" spans="1:8" s="5" customFormat="1" ht="54.75">
      <c r="A46" s="26"/>
      <c r="B46" s="1" t="s">
        <v>33</v>
      </c>
      <c r="C46" s="2"/>
      <c r="D46" s="2"/>
      <c r="E46" s="2"/>
      <c r="F46" s="2" t="s">
        <v>66</v>
      </c>
      <c r="G46" s="2" t="s">
        <v>34</v>
      </c>
      <c r="H46" s="3">
        <f>1240+410</f>
        <v>1650</v>
      </c>
    </row>
    <row r="47" spans="1:9" s="5" customFormat="1" ht="39" customHeight="1">
      <c r="A47" s="26"/>
      <c r="B47" s="1" t="s">
        <v>89</v>
      </c>
      <c r="C47" s="2"/>
      <c r="D47" s="2"/>
      <c r="E47" s="2"/>
      <c r="F47" s="2" t="s">
        <v>66</v>
      </c>
      <c r="G47" s="2" t="s">
        <v>35</v>
      </c>
      <c r="H47" s="3">
        <f>25+1500+510+10+250+350+400+1900</f>
        <v>4945</v>
      </c>
      <c r="I47" s="5">
        <v>1900</v>
      </c>
    </row>
    <row r="48" spans="1:8" s="5" customFormat="1" ht="21" customHeight="1">
      <c r="A48" s="26"/>
      <c r="B48" s="1" t="s">
        <v>36</v>
      </c>
      <c r="C48" s="2">
        <v>992</v>
      </c>
      <c r="D48" s="2" t="s">
        <v>16</v>
      </c>
      <c r="E48" s="2" t="s">
        <v>13</v>
      </c>
      <c r="F48" s="2" t="s">
        <v>66</v>
      </c>
      <c r="G48" s="2" t="s">
        <v>37</v>
      </c>
      <c r="H48" s="3">
        <v>5</v>
      </c>
    </row>
    <row r="49" spans="1:8" s="5" customFormat="1" ht="54.75" hidden="1">
      <c r="A49" s="26">
        <v>5</v>
      </c>
      <c r="B49" s="1" t="s">
        <v>77</v>
      </c>
      <c r="C49" s="2"/>
      <c r="D49" s="2" t="s">
        <v>10</v>
      </c>
      <c r="E49" s="2" t="s">
        <v>12</v>
      </c>
      <c r="F49" s="2" t="s">
        <v>117</v>
      </c>
      <c r="G49" s="2"/>
      <c r="H49" s="3">
        <f>H50+H54+H58</f>
        <v>8912.2</v>
      </c>
    </row>
    <row r="50" spans="1:8" s="5" customFormat="1" ht="57.75" customHeight="1">
      <c r="A50" s="26">
        <v>5</v>
      </c>
      <c r="B50" s="1" t="s">
        <v>77</v>
      </c>
      <c r="C50" s="2">
        <v>992</v>
      </c>
      <c r="D50" s="2" t="s">
        <v>10</v>
      </c>
      <c r="E50" s="2" t="s">
        <v>31</v>
      </c>
      <c r="F50" s="2" t="s">
        <v>54</v>
      </c>
      <c r="G50" s="2"/>
      <c r="H50" s="3">
        <f>H51+H53+H52</f>
        <v>6307.2</v>
      </c>
    </row>
    <row r="51" spans="1:9" s="5" customFormat="1" ht="27">
      <c r="A51" s="26"/>
      <c r="B51" s="1" t="s">
        <v>89</v>
      </c>
      <c r="C51" s="2">
        <v>992</v>
      </c>
      <c r="D51" s="2" t="s">
        <v>10</v>
      </c>
      <c r="E51" s="2" t="s">
        <v>31</v>
      </c>
      <c r="F51" s="2" t="s">
        <v>54</v>
      </c>
      <c r="G51" s="2" t="s">
        <v>35</v>
      </c>
      <c r="H51" s="3">
        <f>2007+345+1990</f>
        <v>4342</v>
      </c>
      <c r="I51" s="5">
        <v>1990</v>
      </c>
    </row>
    <row r="52" spans="1:9" s="5" customFormat="1" ht="13.5">
      <c r="A52" s="26"/>
      <c r="B52" s="1" t="s">
        <v>81</v>
      </c>
      <c r="C52" s="2"/>
      <c r="D52" s="2"/>
      <c r="E52" s="2"/>
      <c r="F52" s="2" t="s">
        <v>123</v>
      </c>
      <c r="G52" s="2" t="s">
        <v>47</v>
      </c>
      <c r="H52" s="3">
        <v>500</v>
      </c>
      <c r="I52" s="5">
        <v>500</v>
      </c>
    </row>
    <row r="53" spans="1:8" s="5" customFormat="1" ht="13.5">
      <c r="A53" s="26"/>
      <c r="B53" s="1" t="s">
        <v>36</v>
      </c>
      <c r="C53" s="2">
        <v>992</v>
      </c>
      <c r="D53" s="2" t="s">
        <v>10</v>
      </c>
      <c r="E53" s="2" t="s">
        <v>31</v>
      </c>
      <c r="F53" s="2" t="s">
        <v>54</v>
      </c>
      <c r="G53" s="2" t="s">
        <v>37</v>
      </c>
      <c r="H53" s="3">
        <f>61+7+380+1017.2</f>
        <v>1465.2</v>
      </c>
    </row>
    <row r="54" spans="1:8" s="5" customFormat="1" ht="54.75">
      <c r="A54" s="26"/>
      <c r="B54" s="1" t="s">
        <v>92</v>
      </c>
      <c r="C54" s="2"/>
      <c r="D54" s="2"/>
      <c r="E54" s="2"/>
      <c r="F54" s="2" t="s">
        <v>93</v>
      </c>
      <c r="G54" s="2"/>
      <c r="H54" s="3">
        <f>H55+H56+H57</f>
        <v>2600</v>
      </c>
    </row>
    <row r="55" spans="1:8" s="5" customFormat="1" ht="54.75">
      <c r="A55" s="26"/>
      <c r="B55" s="1" t="s">
        <v>33</v>
      </c>
      <c r="C55" s="2"/>
      <c r="D55" s="2"/>
      <c r="E55" s="2"/>
      <c r="F55" s="2" t="s">
        <v>93</v>
      </c>
      <c r="G55" s="2" t="s">
        <v>34</v>
      </c>
      <c r="H55" s="3">
        <f>1800+544</f>
        <v>2344</v>
      </c>
    </row>
    <row r="56" spans="1:8" s="5" customFormat="1" ht="27">
      <c r="A56" s="26"/>
      <c r="B56" s="1" t="s">
        <v>89</v>
      </c>
      <c r="C56" s="2">
        <v>992</v>
      </c>
      <c r="D56" s="2" t="s">
        <v>10</v>
      </c>
      <c r="E56" s="2" t="s">
        <v>31</v>
      </c>
      <c r="F56" s="2" t="s">
        <v>93</v>
      </c>
      <c r="G56" s="2" t="s">
        <v>35</v>
      </c>
      <c r="H56" s="3">
        <v>236</v>
      </c>
    </row>
    <row r="57" spans="1:8" s="5" customFormat="1" ht="23.25" customHeight="1">
      <c r="A57" s="26"/>
      <c r="B57" s="1" t="s">
        <v>36</v>
      </c>
      <c r="C57" s="2">
        <v>992</v>
      </c>
      <c r="D57" s="2" t="s">
        <v>10</v>
      </c>
      <c r="E57" s="2" t="s">
        <v>31</v>
      </c>
      <c r="F57" s="2" t="s">
        <v>93</v>
      </c>
      <c r="G57" s="2" t="s">
        <v>37</v>
      </c>
      <c r="H57" s="3">
        <v>20</v>
      </c>
    </row>
    <row r="58" spans="1:8" s="5" customFormat="1" ht="68.25" customHeight="1">
      <c r="A58" s="26"/>
      <c r="B58" s="1" t="s">
        <v>122</v>
      </c>
      <c r="C58" s="2"/>
      <c r="D58" s="2"/>
      <c r="E58" s="2"/>
      <c r="F58" s="2" t="s">
        <v>121</v>
      </c>
      <c r="G58" s="2"/>
      <c r="H58" s="3">
        <f>H59</f>
        <v>5</v>
      </c>
    </row>
    <row r="59" spans="1:9" s="5" customFormat="1" ht="39" customHeight="1">
      <c r="A59" s="26"/>
      <c r="B59" s="1" t="s">
        <v>89</v>
      </c>
      <c r="C59" s="2"/>
      <c r="D59" s="2"/>
      <c r="E59" s="2"/>
      <c r="F59" s="2" t="s">
        <v>121</v>
      </c>
      <c r="G59" s="2" t="s">
        <v>35</v>
      </c>
      <c r="H59" s="3">
        <v>5</v>
      </c>
      <c r="I59" s="5">
        <v>5</v>
      </c>
    </row>
    <row r="60" spans="1:8" ht="41.25">
      <c r="A60" s="26">
        <v>6</v>
      </c>
      <c r="B60" s="1" t="s">
        <v>102</v>
      </c>
      <c r="C60" s="2"/>
      <c r="D60" s="2" t="s">
        <v>20</v>
      </c>
      <c r="E60" s="2" t="s">
        <v>11</v>
      </c>
      <c r="F60" s="2" t="s">
        <v>118</v>
      </c>
      <c r="G60" s="2"/>
      <c r="H60" s="3">
        <f>H61</f>
        <v>350</v>
      </c>
    </row>
    <row r="61" spans="1:8" s="5" customFormat="1" ht="48" customHeight="1" hidden="1">
      <c r="A61" s="26"/>
      <c r="B61" s="1" t="s">
        <v>102</v>
      </c>
      <c r="C61" s="2"/>
      <c r="D61" s="2" t="s">
        <v>20</v>
      </c>
      <c r="E61" s="2" t="s">
        <v>11</v>
      </c>
      <c r="F61" s="2" t="s">
        <v>118</v>
      </c>
      <c r="G61" s="2"/>
      <c r="H61" s="3">
        <f>H62</f>
        <v>350</v>
      </c>
    </row>
    <row r="62" spans="1:8" s="5" customFormat="1" ht="33" customHeight="1">
      <c r="A62" s="26"/>
      <c r="B62" s="1" t="s">
        <v>89</v>
      </c>
      <c r="C62" s="2"/>
      <c r="D62" s="2" t="s">
        <v>20</v>
      </c>
      <c r="E62" s="2" t="s">
        <v>11</v>
      </c>
      <c r="F62" s="2" t="s">
        <v>118</v>
      </c>
      <c r="G62" s="2" t="s">
        <v>35</v>
      </c>
      <c r="H62" s="3">
        <v>350</v>
      </c>
    </row>
    <row r="63" spans="1:8" s="5" customFormat="1" ht="54.75">
      <c r="A63" s="26">
        <v>7</v>
      </c>
      <c r="B63" s="1" t="s">
        <v>96</v>
      </c>
      <c r="C63" s="2"/>
      <c r="D63" s="2" t="s">
        <v>20</v>
      </c>
      <c r="E63" s="2" t="s">
        <v>11</v>
      </c>
      <c r="F63" s="2" t="s">
        <v>97</v>
      </c>
      <c r="G63" s="2"/>
      <c r="H63" s="3">
        <f>H64</f>
        <v>7</v>
      </c>
    </row>
    <row r="64" spans="1:8" s="5" customFormat="1" ht="54.75" hidden="1">
      <c r="A64" s="26"/>
      <c r="B64" s="1" t="s">
        <v>96</v>
      </c>
      <c r="C64" s="2"/>
      <c r="D64" s="2" t="s">
        <v>20</v>
      </c>
      <c r="E64" s="2" t="s">
        <v>11</v>
      </c>
      <c r="F64" s="2" t="s">
        <v>97</v>
      </c>
      <c r="G64" s="2"/>
      <c r="H64" s="3">
        <f>H65</f>
        <v>7</v>
      </c>
    </row>
    <row r="65" spans="1:9" s="5" customFormat="1" ht="27">
      <c r="A65" s="26"/>
      <c r="B65" s="1" t="s">
        <v>89</v>
      </c>
      <c r="C65" s="2"/>
      <c r="D65" s="2" t="s">
        <v>20</v>
      </c>
      <c r="E65" s="2" t="s">
        <v>11</v>
      </c>
      <c r="F65" s="2" t="s">
        <v>97</v>
      </c>
      <c r="G65" s="2" t="s">
        <v>35</v>
      </c>
      <c r="H65" s="3">
        <f>3.8+3.2</f>
        <v>7</v>
      </c>
      <c r="I65" s="5">
        <v>3.2</v>
      </c>
    </row>
    <row r="66" spans="1:8" s="5" customFormat="1" ht="45.75" customHeight="1">
      <c r="A66" s="26">
        <v>8</v>
      </c>
      <c r="B66" s="6" t="s">
        <v>103</v>
      </c>
      <c r="C66" s="2"/>
      <c r="D66" s="2" t="s">
        <v>23</v>
      </c>
      <c r="E66" s="2" t="s">
        <v>10</v>
      </c>
      <c r="F66" s="2" t="s">
        <v>104</v>
      </c>
      <c r="G66" s="2"/>
      <c r="H66" s="3">
        <f>H67</f>
        <v>14742</v>
      </c>
    </row>
    <row r="67" spans="1:8" s="5" customFormat="1" ht="59.25" customHeight="1" hidden="1">
      <c r="A67" s="26"/>
      <c r="B67" s="6" t="s">
        <v>105</v>
      </c>
      <c r="C67" s="2"/>
      <c r="D67" s="2" t="s">
        <v>23</v>
      </c>
      <c r="E67" s="2" t="s">
        <v>10</v>
      </c>
      <c r="F67" s="2" t="s">
        <v>104</v>
      </c>
      <c r="G67" s="2"/>
      <c r="H67" s="3">
        <f>H70+H68+H69</f>
        <v>14742</v>
      </c>
    </row>
    <row r="68" spans="1:9" s="5" customFormat="1" ht="54.75">
      <c r="A68" s="26"/>
      <c r="B68" s="1" t="s">
        <v>33</v>
      </c>
      <c r="C68" s="2"/>
      <c r="D68" s="2"/>
      <c r="E68" s="2"/>
      <c r="F68" s="2" t="s">
        <v>104</v>
      </c>
      <c r="G68" s="2" t="s">
        <v>34</v>
      </c>
      <c r="H68" s="3">
        <f>7830+3642</f>
        <v>11472</v>
      </c>
      <c r="I68" s="5">
        <v>3642</v>
      </c>
    </row>
    <row r="69" spans="1:8" s="5" customFormat="1" ht="27">
      <c r="A69" s="26"/>
      <c r="B69" s="1" t="s">
        <v>89</v>
      </c>
      <c r="C69" s="2"/>
      <c r="D69" s="2"/>
      <c r="E69" s="2"/>
      <c r="F69" s="2" t="s">
        <v>104</v>
      </c>
      <c r="G69" s="2" t="s">
        <v>35</v>
      </c>
      <c r="H69" s="3">
        <v>3239</v>
      </c>
    </row>
    <row r="70" spans="1:8" s="5" customFormat="1" ht="13.5">
      <c r="A70" s="26"/>
      <c r="B70" s="1" t="s">
        <v>36</v>
      </c>
      <c r="C70" s="2"/>
      <c r="D70" s="2" t="s">
        <v>23</v>
      </c>
      <c r="E70" s="2" t="s">
        <v>10</v>
      </c>
      <c r="F70" s="2" t="s">
        <v>104</v>
      </c>
      <c r="G70" s="2" t="s">
        <v>37</v>
      </c>
      <c r="H70" s="3">
        <v>31</v>
      </c>
    </row>
    <row r="71" spans="1:8" s="5" customFormat="1" ht="105" customHeight="1">
      <c r="A71" s="26">
        <v>9</v>
      </c>
      <c r="B71" s="1" t="s">
        <v>98</v>
      </c>
      <c r="C71" s="2"/>
      <c r="D71" s="2" t="s">
        <v>20</v>
      </c>
      <c r="E71" s="2" t="s">
        <v>11</v>
      </c>
      <c r="F71" s="2" t="s">
        <v>99</v>
      </c>
      <c r="G71" s="2"/>
      <c r="H71" s="3">
        <f>H72</f>
        <v>5</v>
      </c>
    </row>
    <row r="72" spans="1:8" s="5" customFormat="1" ht="110.25" hidden="1">
      <c r="A72" s="26"/>
      <c r="B72" s="1" t="s">
        <v>98</v>
      </c>
      <c r="C72" s="2"/>
      <c r="D72" s="2" t="s">
        <v>20</v>
      </c>
      <c r="E72" s="2" t="s">
        <v>11</v>
      </c>
      <c r="F72" s="2" t="s">
        <v>99</v>
      </c>
      <c r="G72" s="2"/>
      <c r="H72" s="3">
        <f>H73</f>
        <v>5</v>
      </c>
    </row>
    <row r="73" spans="1:9" s="5" customFormat="1" ht="27">
      <c r="A73" s="26"/>
      <c r="B73" s="28" t="s">
        <v>89</v>
      </c>
      <c r="C73" s="2"/>
      <c r="D73" s="2" t="s">
        <v>20</v>
      </c>
      <c r="E73" s="2" t="s">
        <v>11</v>
      </c>
      <c r="F73" s="2" t="s">
        <v>99</v>
      </c>
      <c r="G73" s="2" t="s">
        <v>35</v>
      </c>
      <c r="H73" s="3">
        <f>1.2+3.8</f>
        <v>5</v>
      </c>
      <c r="I73" s="5">
        <v>3.8</v>
      </c>
    </row>
    <row r="74" spans="1:8" s="5" customFormat="1" ht="13.5">
      <c r="A74" s="26">
        <v>10</v>
      </c>
      <c r="B74" s="1" t="s">
        <v>73</v>
      </c>
      <c r="C74" s="2">
        <v>992</v>
      </c>
      <c r="D74" s="2" t="s">
        <v>10</v>
      </c>
      <c r="E74" s="2" t="s">
        <v>13</v>
      </c>
      <c r="F74" s="2" t="s">
        <v>48</v>
      </c>
      <c r="G74" s="2"/>
      <c r="H74" s="3">
        <f>H75</f>
        <v>1369.5</v>
      </c>
    </row>
    <row r="75" spans="1:9" s="5" customFormat="1" ht="54.75">
      <c r="A75" s="26"/>
      <c r="B75" s="1" t="s">
        <v>33</v>
      </c>
      <c r="C75" s="2">
        <v>992</v>
      </c>
      <c r="D75" s="2" t="s">
        <v>10</v>
      </c>
      <c r="E75" s="2" t="s">
        <v>13</v>
      </c>
      <c r="F75" s="2" t="s">
        <v>48</v>
      </c>
      <c r="G75" s="2" t="s">
        <v>34</v>
      </c>
      <c r="H75" s="3">
        <f>1017+307+45.5</f>
        <v>1369.5</v>
      </c>
      <c r="I75" s="5">
        <v>45.5</v>
      </c>
    </row>
    <row r="76" spans="1:8" s="5" customFormat="1" ht="27">
      <c r="A76" s="26">
        <v>11</v>
      </c>
      <c r="B76" s="1" t="s">
        <v>39</v>
      </c>
      <c r="C76" s="2">
        <v>992</v>
      </c>
      <c r="D76" s="2" t="s">
        <v>10</v>
      </c>
      <c r="E76" s="2" t="s">
        <v>16</v>
      </c>
      <c r="F76" s="2" t="s">
        <v>106</v>
      </c>
      <c r="G76" s="2"/>
      <c r="H76" s="3">
        <f>H77</f>
        <v>800</v>
      </c>
    </row>
    <row r="77" spans="1:9" s="5" customFormat="1" ht="13.5">
      <c r="A77" s="26"/>
      <c r="B77" s="1" t="s">
        <v>36</v>
      </c>
      <c r="C77" s="2">
        <v>992</v>
      </c>
      <c r="D77" s="2" t="s">
        <v>10</v>
      </c>
      <c r="E77" s="2" t="s">
        <v>16</v>
      </c>
      <c r="F77" s="2" t="s">
        <v>106</v>
      </c>
      <c r="G77" s="2" t="s">
        <v>37</v>
      </c>
      <c r="H77" s="3">
        <f>300+500</f>
        <v>800</v>
      </c>
      <c r="I77" s="5">
        <v>500</v>
      </c>
    </row>
    <row r="78" spans="1:8" s="5" customFormat="1" ht="35.25" customHeight="1" hidden="1">
      <c r="A78" s="26">
        <v>12</v>
      </c>
      <c r="B78" s="1" t="s">
        <v>53</v>
      </c>
      <c r="C78" s="2">
        <v>992</v>
      </c>
      <c r="D78" s="2" t="s">
        <v>10</v>
      </c>
      <c r="E78" s="2" t="s">
        <v>31</v>
      </c>
      <c r="F78" s="2" t="s">
        <v>52</v>
      </c>
      <c r="G78" s="2"/>
      <c r="H78" s="3">
        <f>H79</f>
        <v>0</v>
      </c>
    </row>
    <row r="79" spans="1:9" s="5" customFormat="1" ht="30" customHeight="1" hidden="1">
      <c r="A79" s="26"/>
      <c r="B79" s="1" t="s">
        <v>89</v>
      </c>
      <c r="C79" s="2">
        <v>992</v>
      </c>
      <c r="D79" s="2" t="s">
        <v>10</v>
      </c>
      <c r="E79" s="2" t="s">
        <v>31</v>
      </c>
      <c r="F79" s="2" t="s">
        <v>52</v>
      </c>
      <c r="G79" s="2" t="s">
        <v>35</v>
      </c>
      <c r="H79" s="3"/>
      <c r="I79" s="5">
        <v>-500</v>
      </c>
    </row>
    <row r="80" spans="1:8" s="5" customFormat="1" ht="27">
      <c r="A80" s="26">
        <v>12</v>
      </c>
      <c r="B80" s="1" t="s">
        <v>40</v>
      </c>
      <c r="C80" s="2">
        <v>992</v>
      </c>
      <c r="D80" s="2" t="s">
        <v>13</v>
      </c>
      <c r="E80" s="2" t="s">
        <v>11</v>
      </c>
      <c r="F80" s="2" t="s">
        <v>71</v>
      </c>
      <c r="G80" s="29"/>
      <c r="H80" s="3">
        <f>H81+H82</f>
        <v>1064</v>
      </c>
    </row>
    <row r="81" spans="1:9" s="5" customFormat="1" ht="54.75">
      <c r="A81" s="26"/>
      <c r="B81" s="1" t="s">
        <v>33</v>
      </c>
      <c r="C81" s="2">
        <v>992</v>
      </c>
      <c r="D81" s="2" t="s">
        <v>13</v>
      </c>
      <c r="E81" s="2" t="s">
        <v>11</v>
      </c>
      <c r="F81" s="2" t="s">
        <v>71</v>
      </c>
      <c r="G81" s="2">
        <v>100</v>
      </c>
      <c r="H81" s="3">
        <f>700+215+104</f>
        <v>1019</v>
      </c>
      <c r="I81" s="5">
        <v>104</v>
      </c>
    </row>
    <row r="82" spans="1:9" s="5" customFormat="1" ht="27">
      <c r="A82" s="26"/>
      <c r="B82" s="1" t="s">
        <v>89</v>
      </c>
      <c r="C82" s="2">
        <v>992</v>
      </c>
      <c r="D82" s="2" t="s">
        <v>13</v>
      </c>
      <c r="E82" s="2" t="s">
        <v>11</v>
      </c>
      <c r="F82" s="2" t="s">
        <v>71</v>
      </c>
      <c r="G82" s="2">
        <v>200</v>
      </c>
      <c r="H82" s="3">
        <f>11.1+33.9</f>
        <v>45</v>
      </c>
      <c r="I82" s="5">
        <v>33.9</v>
      </c>
    </row>
    <row r="83" spans="1:8" s="5" customFormat="1" ht="13.5">
      <c r="A83" s="26">
        <v>13</v>
      </c>
      <c r="B83" s="1" t="s">
        <v>75</v>
      </c>
      <c r="C83" s="2">
        <v>992</v>
      </c>
      <c r="D83" s="2" t="s">
        <v>10</v>
      </c>
      <c r="E83" s="2" t="s">
        <v>14</v>
      </c>
      <c r="F83" s="2" t="s">
        <v>50</v>
      </c>
      <c r="G83" s="2"/>
      <c r="H83" s="3">
        <f>H84+H85+H86</f>
        <v>8492.3</v>
      </c>
    </row>
    <row r="84" spans="1:8" s="5" customFormat="1" ht="54.75">
      <c r="A84" s="26"/>
      <c r="B84" s="1" t="s">
        <v>33</v>
      </c>
      <c r="C84" s="2">
        <v>992</v>
      </c>
      <c r="D84" s="2" t="s">
        <v>10</v>
      </c>
      <c r="E84" s="2" t="s">
        <v>14</v>
      </c>
      <c r="F84" s="2" t="s">
        <v>50</v>
      </c>
      <c r="G84" s="2" t="s">
        <v>34</v>
      </c>
      <c r="H84" s="3">
        <v>8447.9</v>
      </c>
    </row>
    <row r="85" spans="1:8" s="5" customFormat="1" ht="27">
      <c r="A85" s="26"/>
      <c r="B85" s="1" t="s">
        <v>89</v>
      </c>
      <c r="C85" s="2">
        <v>992</v>
      </c>
      <c r="D85" s="2" t="s">
        <v>10</v>
      </c>
      <c r="E85" s="2" t="s">
        <v>14</v>
      </c>
      <c r="F85" s="2" t="s">
        <v>50</v>
      </c>
      <c r="G85" s="2" t="s">
        <v>35</v>
      </c>
      <c r="H85" s="3">
        <v>26.4</v>
      </c>
    </row>
    <row r="86" spans="1:8" s="5" customFormat="1" ht="13.5">
      <c r="A86" s="26"/>
      <c r="B86" s="1" t="s">
        <v>36</v>
      </c>
      <c r="C86" s="2">
        <v>992</v>
      </c>
      <c r="D86" s="2" t="s">
        <v>10</v>
      </c>
      <c r="E86" s="2" t="s">
        <v>14</v>
      </c>
      <c r="F86" s="2" t="s">
        <v>50</v>
      </c>
      <c r="G86" s="2" t="s">
        <v>37</v>
      </c>
      <c r="H86" s="3">
        <v>18</v>
      </c>
    </row>
    <row r="87" spans="1:8" s="5" customFormat="1" ht="27">
      <c r="A87" s="26">
        <v>14</v>
      </c>
      <c r="B87" s="1" t="s">
        <v>32</v>
      </c>
      <c r="C87" s="2">
        <v>992</v>
      </c>
      <c r="D87" s="2" t="s">
        <v>10</v>
      </c>
      <c r="E87" s="2" t="s">
        <v>14</v>
      </c>
      <c r="F87" s="2" t="s">
        <v>76</v>
      </c>
      <c r="G87" s="2"/>
      <c r="H87" s="3">
        <f>H88</f>
        <v>7.6</v>
      </c>
    </row>
    <row r="88" spans="1:8" s="5" customFormat="1" ht="28.5" customHeight="1">
      <c r="A88" s="26"/>
      <c r="B88" s="1" t="s">
        <v>89</v>
      </c>
      <c r="C88" s="2">
        <v>992</v>
      </c>
      <c r="D88" s="2" t="s">
        <v>10</v>
      </c>
      <c r="E88" s="2" t="s">
        <v>14</v>
      </c>
      <c r="F88" s="2" t="s">
        <v>76</v>
      </c>
      <c r="G88" s="2" t="s">
        <v>35</v>
      </c>
      <c r="H88" s="3">
        <v>7.6</v>
      </c>
    </row>
    <row r="89" spans="1:8" s="5" customFormat="1" ht="13.5">
      <c r="A89" s="26">
        <v>15</v>
      </c>
      <c r="B89" s="1" t="s">
        <v>44</v>
      </c>
      <c r="C89" s="2">
        <v>992</v>
      </c>
      <c r="D89" s="2" t="s">
        <v>10</v>
      </c>
      <c r="E89" s="2" t="s">
        <v>19</v>
      </c>
      <c r="F89" s="2" t="s">
        <v>51</v>
      </c>
      <c r="G89" s="2"/>
      <c r="H89" s="3">
        <f>H90</f>
        <v>273</v>
      </c>
    </row>
    <row r="90" spans="1:8" s="5" customFormat="1" ht="13.5">
      <c r="A90" s="26"/>
      <c r="B90" s="1" t="s">
        <v>45</v>
      </c>
      <c r="C90" s="2">
        <v>992</v>
      </c>
      <c r="D90" s="2" t="s">
        <v>10</v>
      </c>
      <c r="E90" s="2" t="s">
        <v>19</v>
      </c>
      <c r="F90" s="2" t="s">
        <v>51</v>
      </c>
      <c r="G90" s="2" t="s">
        <v>38</v>
      </c>
      <c r="H90" s="3">
        <f>438-165</f>
        <v>273</v>
      </c>
    </row>
    <row r="91" spans="1:8" s="5" customFormat="1" ht="13.5">
      <c r="A91" s="26">
        <v>16</v>
      </c>
      <c r="B91" s="1" t="s">
        <v>95</v>
      </c>
      <c r="C91" s="2">
        <v>992</v>
      </c>
      <c r="D91" s="2" t="s">
        <v>10</v>
      </c>
      <c r="E91" s="2" t="s">
        <v>19</v>
      </c>
      <c r="F91" s="2" t="s">
        <v>107</v>
      </c>
      <c r="G91" s="2"/>
      <c r="H91" s="3">
        <f>H92</f>
        <v>273</v>
      </c>
    </row>
    <row r="92" spans="1:8" s="5" customFormat="1" ht="13.5">
      <c r="A92" s="26"/>
      <c r="B92" s="1" t="s">
        <v>45</v>
      </c>
      <c r="C92" s="2">
        <v>992</v>
      </c>
      <c r="D92" s="2" t="s">
        <v>10</v>
      </c>
      <c r="E92" s="2" t="s">
        <v>19</v>
      </c>
      <c r="F92" s="2" t="s">
        <v>107</v>
      </c>
      <c r="G92" s="2" t="s">
        <v>38</v>
      </c>
      <c r="H92" s="3">
        <v>273</v>
      </c>
    </row>
    <row r="93" spans="1:8" s="5" customFormat="1" ht="18.75" customHeight="1">
      <c r="A93" s="26">
        <v>17</v>
      </c>
      <c r="B93" s="1" t="s">
        <v>21</v>
      </c>
      <c r="C93" s="2">
        <v>992</v>
      </c>
      <c r="D93" s="2" t="s">
        <v>20</v>
      </c>
      <c r="E93" s="2" t="s">
        <v>11</v>
      </c>
      <c r="F93" s="2" t="s">
        <v>58</v>
      </c>
      <c r="G93" s="2"/>
      <c r="H93" s="3">
        <f>H94</f>
        <v>7128.5</v>
      </c>
    </row>
    <row r="94" spans="1:9" s="5" customFormat="1" ht="32.25" customHeight="1">
      <c r="A94" s="26"/>
      <c r="B94" s="1" t="s">
        <v>89</v>
      </c>
      <c r="C94" s="2">
        <v>992</v>
      </c>
      <c r="D94" s="2" t="s">
        <v>20</v>
      </c>
      <c r="E94" s="2" t="s">
        <v>11</v>
      </c>
      <c r="F94" s="2" t="s">
        <v>58</v>
      </c>
      <c r="G94" s="2" t="s">
        <v>35</v>
      </c>
      <c r="H94" s="3">
        <f>5500+1628.5</f>
        <v>7128.5</v>
      </c>
      <c r="I94" s="5">
        <v>1628.5</v>
      </c>
    </row>
    <row r="95" spans="1:8" s="5" customFormat="1" ht="18.75" customHeight="1">
      <c r="A95" s="26">
        <v>18</v>
      </c>
      <c r="B95" s="1" t="s">
        <v>78</v>
      </c>
      <c r="C95" s="2">
        <v>992</v>
      </c>
      <c r="D95" s="2" t="s">
        <v>20</v>
      </c>
      <c r="E95" s="2" t="s">
        <v>11</v>
      </c>
      <c r="F95" s="2" t="s">
        <v>59</v>
      </c>
      <c r="G95" s="2"/>
      <c r="H95" s="3">
        <f>H96</f>
        <v>1900</v>
      </c>
    </row>
    <row r="96" spans="1:8" s="5" customFormat="1" ht="30.75" customHeight="1">
      <c r="A96" s="26"/>
      <c r="B96" s="1" t="s">
        <v>89</v>
      </c>
      <c r="C96" s="2">
        <v>992</v>
      </c>
      <c r="D96" s="2" t="s">
        <v>20</v>
      </c>
      <c r="E96" s="2" t="s">
        <v>11</v>
      </c>
      <c r="F96" s="2" t="s">
        <v>59</v>
      </c>
      <c r="G96" s="2" t="s">
        <v>35</v>
      </c>
      <c r="H96" s="3">
        <v>1900</v>
      </c>
    </row>
    <row r="97" spans="1:8" s="5" customFormat="1" ht="13.5">
      <c r="A97" s="26">
        <v>19</v>
      </c>
      <c r="B97" s="1" t="s">
        <v>79</v>
      </c>
      <c r="C97" s="2">
        <v>992</v>
      </c>
      <c r="D97" s="2" t="s">
        <v>20</v>
      </c>
      <c r="E97" s="2" t="s">
        <v>11</v>
      </c>
      <c r="F97" s="2" t="s">
        <v>60</v>
      </c>
      <c r="G97" s="2"/>
      <c r="H97" s="3">
        <f>H98+H99</f>
        <v>899</v>
      </c>
    </row>
    <row r="98" spans="1:8" s="5" customFormat="1" ht="27">
      <c r="A98" s="26"/>
      <c r="B98" s="1" t="s">
        <v>89</v>
      </c>
      <c r="C98" s="2">
        <v>992</v>
      </c>
      <c r="D98" s="2" t="s">
        <v>20</v>
      </c>
      <c r="E98" s="2" t="s">
        <v>11</v>
      </c>
      <c r="F98" s="2" t="s">
        <v>60</v>
      </c>
      <c r="G98" s="2" t="s">
        <v>35</v>
      </c>
      <c r="H98" s="3">
        <v>700</v>
      </c>
    </row>
    <row r="99" spans="1:9" s="5" customFormat="1" ht="13.5">
      <c r="A99" s="26"/>
      <c r="B99" s="1" t="s">
        <v>45</v>
      </c>
      <c r="C99" s="2"/>
      <c r="D99" s="2"/>
      <c r="E99" s="2"/>
      <c r="F99" s="2" t="s">
        <v>60</v>
      </c>
      <c r="G99" s="2" t="s">
        <v>38</v>
      </c>
      <c r="H99" s="3">
        <f>212.6-13.6</f>
        <v>199</v>
      </c>
      <c r="I99" s="5">
        <v>-13.6</v>
      </c>
    </row>
    <row r="100" spans="1:8" s="5" customFormat="1" ht="13.5">
      <c r="A100" s="26">
        <v>20</v>
      </c>
      <c r="B100" s="1" t="s">
        <v>22</v>
      </c>
      <c r="C100" s="2">
        <v>992</v>
      </c>
      <c r="D100" s="2" t="s">
        <v>20</v>
      </c>
      <c r="E100" s="2" t="s">
        <v>11</v>
      </c>
      <c r="F100" s="2" t="s">
        <v>61</v>
      </c>
      <c r="G100" s="2"/>
      <c r="H100" s="3">
        <f>H101</f>
        <v>4789.3</v>
      </c>
    </row>
    <row r="101" spans="1:9" s="5" customFormat="1" ht="27">
      <c r="A101" s="26"/>
      <c r="B101" s="1" t="s">
        <v>89</v>
      </c>
      <c r="C101" s="2">
        <v>992</v>
      </c>
      <c r="D101" s="2" t="s">
        <v>20</v>
      </c>
      <c r="E101" s="2" t="s">
        <v>11</v>
      </c>
      <c r="F101" s="2" t="s">
        <v>61</v>
      </c>
      <c r="G101" s="2" t="s">
        <v>35</v>
      </c>
      <c r="H101" s="3">
        <f>2789.3+2000</f>
        <v>4789.3</v>
      </c>
      <c r="I101" s="5">
        <v>2000</v>
      </c>
    </row>
    <row r="102" spans="1:8" s="5" customFormat="1" ht="27">
      <c r="A102" s="26">
        <v>21</v>
      </c>
      <c r="B102" s="1" t="s">
        <v>119</v>
      </c>
      <c r="C102" s="2">
        <v>992</v>
      </c>
      <c r="D102" s="2" t="s">
        <v>20</v>
      </c>
      <c r="E102" s="2" t="s">
        <v>13</v>
      </c>
      <c r="F102" s="2" t="s">
        <v>57</v>
      </c>
      <c r="G102" s="2"/>
      <c r="H102" s="3">
        <f>H103</f>
        <v>1004</v>
      </c>
    </row>
    <row r="103" spans="1:9" s="5" customFormat="1" ht="27">
      <c r="A103" s="26"/>
      <c r="B103" s="1" t="s">
        <v>89</v>
      </c>
      <c r="C103" s="2">
        <v>992</v>
      </c>
      <c r="D103" s="2" t="s">
        <v>20</v>
      </c>
      <c r="E103" s="2" t="s">
        <v>13</v>
      </c>
      <c r="F103" s="2" t="s">
        <v>57</v>
      </c>
      <c r="G103" s="2" t="s">
        <v>35</v>
      </c>
      <c r="H103" s="3">
        <f>504+500</f>
        <v>1004</v>
      </c>
      <c r="I103" s="5">
        <v>500</v>
      </c>
    </row>
    <row r="104" spans="1:8" s="5" customFormat="1" ht="13.5">
      <c r="A104" s="26">
        <v>22</v>
      </c>
      <c r="B104" s="1" t="s">
        <v>43</v>
      </c>
      <c r="C104" s="2">
        <v>992</v>
      </c>
      <c r="D104" s="2" t="s">
        <v>18</v>
      </c>
      <c r="E104" s="2" t="s">
        <v>10</v>
      </c>
      <c r="F104" s="2" t="s">
        <v>62</v>
      </c>
      <c r="G104" s="2"/>
      <c r="H104" s="3">
        <f>H105</f>
        <v>440.3</v>
      </c>
    </row>
    <row r="105" spans="1:9" s="5" customFormat="1" ht="13.5">
      <c r="A105" s="26"/>
      <c r="B105" s="1" t="s">
        <v>81</v>
      </c>
      <c r="C105" s="2"/>
      <c r="D105" s="2" t="s">
        <v>18</v>
      </c>
      <c r="E105" s="2" t="s">
        <v>10</v>
      </c>
      <c r="F105" s="2" t="s">
        <v>62</v>
      </c>
      <c r="G105" s="2" t="s">
        <v>47</v>
      </c>
      <c r="H105" s="3">
        <f>409.6+30.7</f>
        <v>440.3</v>
      </c>
      <c r="I105" s="5">
        <v>30.7</v>
      </c>
    </row>
    <row r="106" spans="1:8" s="5" customFormat="1" ht="13.5">
      <c r="A106" s="26">
        <v>23</v>
      </c>
      <c r="B106" s="1" t="s">
        <v>41</v>
      </c>
      <c r="C106" s="2">
        <v>992</v>
      </c>
      <c r="D106" s="2" t="s">
        <v>20</v>
      </c>
      <c r="E106" s="2" t="s">
        <v>10</v>
      </c>
      <c r="F106" s="2" t="s">
        <v>56</v>
      </c>
      <c r="G106" s="2"/>
      <c r="H106" s="3">
        <f>H107</f>
        <v>14.4</v>
      </c>
    </row>
    <row r="107" spans="1:8" ht="27">
      <c r="A107" s="26"/>
      <c r="B107" s="1" t="s">
        <v>89</v>
      </c>
      <c r="C107" s="2">
        <v>992</v>
      </c>
      <c r="D107" s="2" t="s">
        <v>20</v>
      </c>
      <c r="E107" s="2" t="s">
        <v>10</v>
      </c>
      <c r="F107" s="2" t="s">
        <v>56</v>
      </c>
      <c r="G107" s="2" t="s">
        <v>35</v>
      </c>
      <c r="H107" s="3">
        <v>14.4</v>
      </c>
    </row>
    <row r="108" spans="1:8" ht="27">
      <c r="A108" s="26">
        <v>24</v>
      </c>
      <c r="B108" s="1" t="s">
        <v>74</v>
      </c>
      <c r="C108" s="2" t="s">
        <v>9</v>
      </c>
      <c r="D108" s="2" t="s">
        <v>10</v>
      </c>
      <c r="E108" s="2" t="s">
        <v>11</v>
      </c>
      <c r="F108" s="2" t="s">
        <v>49</v>
      </c>
      <c r="G108" s="1"/>
      <c r="H108" s="3">
        <f>H109</f>
        <v>220</v>
      </c>
    </row>
    <row r="109" spans="1:8" ht="54.75">
      <c r="A109" s="26"/>
      <c r="B109" s="1" t="s">
        <v>33</v>
      </c>
      <c r="C109" s="2" t="s">
        <v>9</v>
      </c>
      <c r="D109" s="2" t="s">
        <v>10</v>
      </c>
      <c r="E109" s="2" t="s">
        <v>11</v>
      </c>
      <c r="F109" s="2" t="s">
        <v>49</v>
      </c>
      <c r="G109" s="2" t="s">
        <v>34</v>
      </c>
      <c r="H109" s="3">
        <v>220</v>
      </c>
    </row>
    <row r="110" spans="1:9" ht="13.5">
      <c r="A110" s="26"/>
      <c r="B110" s="4" t="s">
        <v>8</v>
      </c>
      <c r="C110" s="4"/>
      <c r="D110" s="4"/>
      <c r="E110" s="4"/>
      <c r="F110" s="24"/>
      <c r="G110" s="4"/>
      <c r="H110" s="3">
        <f>H17+H24+H41+H44+H49+H60+H63+H66+H74+H76+H78+H80+H83+H87+H89+H93+H95+H97+H100+H104+H106+H108+H91+H102+H71</f>
        <v>105144.40000000001</v>
      </c>
      <c r="I110" s="9">
        <f>SUM(I17:I109)</f>
        <v>22166.300000000003</v>
      </c>
    </row>
    <row r="111" spans="1:9" s="5" customFormat="1" ht="13.5">
      <c r="A111" s="27"/>
      <c r="B111" s="12" t="s">
        <v>24</v>
      </c>
      <c r="F111" s="19"/>
      <c r="H111" s="31">
        <v>105144.4</v>
      </c>
      <c r="I111" s="34">
        <f>H110+I110</f>
        <v>127310.70000000001</v>
      </c>
    </row>
    <row r="112" spans="1:9" s="5" customFormat="1" ht="13.5">
      <c r="A112" s="27"/>
      <c r="B112" s="12" t="s">
        <v>25</v>
      </c>
      <c r="F112" s="19"/>
      <c r="I112" s="34">
        <f>H111-I111</f>
        <v>-22166.300000000017</v>
      </c>
    </row>
    <row r="113" spans="1:9" s="5" customFormat="1" ht="13.5">
      <c r="A113" s="27"/>
      <c r="B113" s="12" t="s">
        <v>30</v>
      </c>
      <c r="D113" s="20" t="s">
        <v>26</v>
      </c>
      <c r="F113" s="19"/>
      <c r="H113" s="5" t="s">
        <v>26</v>
      </c>
      <c r="I113" s="35"/>
    </row>
    <row r="114" spans="1:8" ht="13.5">
      <c r="A114" s="5"/>
      <c r="B114" s="5"/>
      <c r="C114" s="5"/>
      <c r="D114" s="5"/>
      <c r="E114" s="5"/>
      <c r="F114" s="19"/>
      <c r="G114" s="5"/>
      <c r="H114" s="5"/>
    </row>
    <row r="115" spans="1:8" ht="13.5">
      <c r="A115" s="5"/>
      <c r="B115" s="5"/>
      <c r="C115" s="5"/>
      <c r="D115" s="5"/>
      <c r="E115" s="5"/>
      <c r="F115" s="19"/>
      <c r="G115" s="5"/>
      <c r="H115" s="5"/>
    </row>
    <row r="116" spans="1:8" ht="13.5">
      <c r="A116" s="5"/>
      <c r="B116" s="5"/>
      <c r="C116" s="5"/>
      <c r="D116" s="5"/>
      <c r="E116" s="5"/>
      <c r="F116" s="19"/>
      <c r="G116" s="5"/>
      <c r="H116" s="5"/>
    </row>
    <row r="117" spans="2:7" ht="13.5">
      <c r="B117" s="5"/>
      <c r="C117" s="5"/>
      <c r="D117" s="5"/>
      <c r="E117" s="5"/>
      <c r="F117" s="19"/>
      <c r="G117" s="5"/>
    </row>
  </sheetData>
  <sheetProtection/>
  <mergeCells count="1">
    <mergeCell ref="B13:G13"/>
  </mergeCells>
  <printOptions/>
  <pageMargins left="0.1968503937007874" right="0.07874015748031496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cp:lastPrinted>2024-01-19T08:37:35Z</cp:lastPrinted>
  <dcterms:created xsi:type="dcterms:W3CDTF">1996-10-08T23:32:33Z</dcterms:created>
  <dcterms:modified xsi:type="dcterms:W3CDTF">2024-01-19T08:40:43Z</dcterms:modified>
  <cp:category/>
  <cp:version/>
  <cp:contentType/>
  <cp:contentStatus/>
</cp:coreProperties>
</file>