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>
    <definedName name="_xlnm.Print_Area" localSheetId="0">'Лист2'!$A$1:$H$110</definedName>
  </definedNames>
  <calcPr fullCalcOnLoad="1"/>
</workbook>
</file>

<file path=xl/sharedStrings.xml><?xml version="1.0" encoding="utf-8"?>
<sst xmlns="http://schemas.openxmlformats.org/spreadsheetml/2006/main" count="412" uniqueCount="124">
  <si>
    <t>( в тыс.руб)</t>
  </si>
  <si>
    <t>№ п/п</t>
  </si>
  <si>
    <t xml:space="preserve">Наименование </t>
  </si>
  <si>
    <t>Вед</t>
  </si>
  <si>
    <t>Раздел</t>
  </si>
  <si>
    <t>ПР</t>
  </si>
  <si>
    <t>ЦСР</t>
  </si>
  <si>
    <t>ВР</t>
  </si>
  <si>
    <t>Всего</t>
  </si>
  <si>
    <t>991</t>
  </si>
  <si>
    <t>01</t>
  </si>
  <si>
    <t>03</t>
  </si>
  <si>
    <t>02</t>
  </si>
  <si>
    <t>04</t>
  </si>
  <si>
    <t>07</t>
  </si>
  <si>
    <t>11</t>
  </si>
  <si>
    <t>09</t>
  </si>
  <si>
    <t>10</t>
  </si>
  <si>
    <t>06</t>
  </si>
  <si>
    <t>05</t>
  </si>
  <si>
    <t>Уличное освещение</t>
  </si>
  <si>
    <t xml:space="preserve">Прочие мероприятия по благоустройству поселений </t>
  </si>
  <si>
    <t>08</t>
  </si>
  <si>
    <t>Начальник финансового отдела</t>
  </si>
  <si>
    <t>администрации Калининского</t>
  </si>
  <si>
    <t>Е.В.Цыбуля</t>
  </si>
  <si>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</si>
  <si>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</si>
  <si>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</si>
  <si>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>сельского поселения Калининского района</t>
  </si>
  <si>
    <t>13</t>
  </si>
  <si>
    <t>Образование и организация деятельности административных комиссий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</si>
  <si>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</si>
  <si>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</si>
  <si>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</si>
  <si>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</si>
  <si>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</si>
  <si>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500</t>
  </si>
  <si>
    <t>Резервный фонд администрации Калининского сельского поселения Калининского района</t>
  </si>
  <si>
    <t>Осуществление первичного воинского учета на территориях, где отсутствуют военные комиссариаты</t>
  </si>
  <si>
    <t>Мероприятия в области жилищного хозяйства</t>
  </si>
  <si>
    <t>600</t>
  </si>
  <si>
    <t>Доплаты к пенсиям, дополнительное пенсионное обеспечение</t>
  </si>
  <si>
    <t>Межбюджетные трансферты</t>
  </si>
  <si>
    <t>Предоставление субсидий бюджетным, автономным учреждениям и иным некоммерческим организациям</t>
  </si>
  <si>
    <t>300</t>
  </si>
  <si>
    <t>5090010019</t>
  </si>
  <si>
    <t>6590010019</t>
  </si>
  <si>
    <t>5190010019</t>
  </si>
  <si>
    <t>5590022002</t>
  </si>
  <si>
    <t>5140041029</t>
  </si>
  <si>
    <t>Выполнение функций территориальных органов местного самоуправления, похозяйственный учет</t>
  </si>
  <si>
    <t>0510011016</t>
  </si>
  <si>
    <t>0110011032</t>
  </si>
  <si>
    <t>6440021037</t>
  </si>
  <si>
    <t>5740021039</t>
  </si>
  <si>
    <t>5740021033</t>
  </si>
  <si>
    <t>5740021034</t>
  </si>
  <si>
    <t>5740021035</t>
  </si>
  <si>
    <t>5740021036</t>
  </si>
  <si>
    <t>6440021005</t>
  </si>
  <si>
    <t>0210110059</t>
  </si>
  <si>
    <t>0210661008</t>
  </si>
  <si>
    <t>0210771008</t>
  </si>
  <si>
    <t>0410011007</t>
  </si>
  <si>
    <t>к решению Совета Калининского</t>
  </si>
  <si>
    <t xml:space="preserve">сельского поселения </t>
  </si>
  <si>
    <t xml:space="preserve">Калининского района </t>
  </si>
  <si>
    <t>0310011010</t>
  </si>
  <si>
    <t>5150051180</t>
  </si>
  <si>
    <t>Приложение № 4</t>
  </si>
  <si>
    <t>Расходы на содержание главы муниципального образования</t>
  </si>
  <si>
    <t>Расходы на обеспечение законодательных (представительных) органов местного самоуправления</t>
  </si>
  <si>
    <t xml:space="preserve">Расходы на обеспечение деятельности администрации </t>
  </si>
  <si>
    <t>5190260190</t>
  </si>
  <si>
    <t>Озеленение территории</t>
  </si>
  <si>
    <t>Содержание мест захоронения</t>
  </si>
  <si>
    <t>Муниципальная программа Калининского сельского поселения Калининского района "Проведение мероприятий для молодежи"</t>
  </si>
  <si>
    <t>Социальное обеспечение и иные выплаты населению</t>
  </si>
  <si>
    <t>Муниципальная программа Калининского сельского поселения Калининского района "Развитие физической культуры и спорта »</t>
  </si>
  <si>
    <t>Муниципальная программа Калининского сельского поселения Калининского района "Развитие культуры"  
Расходы на обеспечение деятельности (оказание услуг)  МУ Калининский дом культуры</t>
  </si>
  <si>
    <t>Муниципальная программа Калининского сельского поселения Калининского района "Развитие культуры" Расходы на обеспечение деятельности (оказание услуг) муниципальных учреждений МУК БС  Калининского сельского поселения</t>
  </si>
  <si>
    <t>Муниципальная программа Калининского сельского поселения Калининского района "Развитие культуры" комплектование книжных фондов  МУК БС  Калининского сельского поселения</t>
  </si>
  <si>
    <t>Муниципальная программа Калининского сельского поселения Калининского района "Развитие культуры"   на культурно-массовые мероприятия</t>
  </si>
  <si>
    <t>Муниципальная программа Калининского сельского поселения Калининского района "Развитие культуры»  Другие мероприятия в области культуры,кинематографии на сохранение, использование, популяризации и охрану объектов культурного наследия (памятники)</t>
  </si>
  <si>
    <t xml:space="preserve">Муниципальная программа Калининского сельского поселения Калининского района "Развитие культуры»   предоставление субсидий МУ Кино </t>
  </si>
  <si>
    <t>Закупка товаров, работ и услуг для обеспечения государственных (муниципальных) нужд</t>
  </si>
  <si>
    <t>0510021016</t>
  </si>
  <si>
    <t>0110031032</t>
  </si>
  <si>
    <t>Осуществление внутреннего финансового контроля</t>
  </si>
  <si>
    <t>Муниципальная программа Калининского сельского поселения Калининского района «Поддержка и развитие малого и среднего предпринимательства на территории Калининского сельского поселения Калининского района на 2021-2026 годы»</t>
  </si>
  <si>
    <t>0710011040</t>
  </si>
  <si>
    <t>Муниципальная программа "Создание условий для реализации мер, направленных на укрепление  межнационального и межконфессионального согласия, сохранение и развитие языков и культуры народов, проживающих на территории Калининского сельского поселения Калининского района, социальную и культурную адаптацию мигрантов, профилактику межнациональных (межэтнических) конфликтов на 2022 – 2025 годы"</t>
  </si>
  <si>
    <t>1010021040</t>
  </si>
  <si>
    <t>0210410059</t>
  </si>
  <si>
    <t>0210510059</t>
  </si>
  <si>
    <t>Муниципальная программа Калининского сельского поселения Калининского района "Формирование современной городской среды Калининского сельского поселения Калининского района»</t>
  </si>
  <si>
    <t xml:space="preserve">Муниципальная программа Калининского сельского поселения Калининского района «Благоустройство территории Калининского сельского поселения Калининского района» </t>
  </si>
  <si>
    <t>0910211021</t>
  </si>
  <si>
    <t>Муниципальная программа Калининского сельского поселения Калининского района «Благоустройство территории Калининского сельского поселения Калининского района» , на обеспечение деятельности (оказание услуг) Калининского муниципального казенного учреждения «Благоустройство»</t>
  </si>
  <si>
    <t>5120011001</t>
  </si>
  <si>
    <t>5590022003</t>
  </si>
  <si>
    <t>0210313059</t>
  </si>
  <si>
    <t xml:space="preserve">Калининского района на 2024 год" </t>
  </si>
  <si>
    <t xml:space="preserve">Распределение бюджетных ассигнований по целевым статьям (муниципальным программам, непрограммным направлениям деятельности), группам видов расходов классификации расходов бюджетов на 2024 год </t>
  </si>
  <si>
    <t>План на 2024 год</t>
  </si>
  <si>
    <t>Муниципальная программа Калининского сельского поселения Калининского района "Капитальный, текущий ремонт и содержание  автомобильных Калининского сельского поселения Калининского района»</t>
  </si>
  <si>
    <t xml:space="preserve">Муниципальная программа Калининского сельского поселения Калининского района "Капитальный, текущий ремонт и содержание  автомобильных Калининского сельского поселения Калининского района», комплексное развитие сельских территорий, устройство тротуаров.          </t>
  </si>
  <si>
    <t>01100S2720</t>
  </si>
  <si>
    <t>0610011018</t>
  </si>
  <si>
    <t>Расходы, связанные с вопросами коммунального развития ( в том числе уточнение схемы газоснабжения поселения)</t>
  </si>
  <si>
    <t>0510031016</t>
  </si>
  <si>
    <t>0510011017</t>
  </si>
  <si>
    <t>01100L5766</t>
  </si>
  <si>
    <t xml:space="preserve">Муниципальная программа Калининского сельского поселения Калининского района «Капитальный, текущий ремонт и содержание автомобильных дорог Калининского сельского поселения Калининского района», комплексное развития сельских территорий </t>
  </si>
  <si>
    <t xml:space="preserve">Муниципальная программа Калининского сельского поселения Калининского района «Капитальный, текущий ремонт и содержание автомобильных дорог Калининского сельского поселения Калининского района», комплексное развития сельских территорий, организация благоустройства сельских территорий  </t>
  </si>
  <si>
    <t xml:space="preserve">Обеспечение деятельности Контрольно-счетной палаты </t>
  </si>
  <si>
    <t>Муниципальная программа Калининского сельского поселения Калининского района "Информационное и хозяйственное обеспечение органов местного самоуправление Калининского сельского поселения Калининского района»</t>
  </si>
  <si>
    <t>Муниципальная программа Калининского сельского поселения Калининского района "Информационное  и хозяйственное обеспечение органов местного самоуправления Калининского сельского поселения Калининского района», мероприятия по противодействию коррупции</t>
  </si>
  <si>
    <t>Муниципальная программа Калининского сельского поселения Калининского района "Информационное  и хозяйственное обеспечение органов  местного самоуправление Калининского сельского поселения Калининского района"  Расходы на обеспечение деятельности (оказание услуг)  МКУ «ЦБ КСП».</t>
  </si>
  <si>
    <t>0210881008</t>
  </si>
  <si>
    <t xml:space="preserve">Муниципальная программа Калининского сельского поселения Калининского района "Развитие культуры»  капитальный ремонт МУ Кино </t>
  </si>
  <si>
    <t>Приложение № 2</t>
  </si>
  <si>
    <t xml:space="preserve">от 19.03.2024 г.  №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</si>
</sst>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[Red]\-#,##0.00;0.00"/>
    <numFmt numFmtId="189" formatCode="0.00000"/>
    <numFmt numFmtId="190" formatCode="0.0000"/>
    <numFmt numFmtId="191" formatCode="0.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00"/>
    <numFmt numFmtId="198" formatCode="_-* #,##0.0_р_._-;\-* #,##0.0_р_._-;_-* &quot;-&quot;??_р_._-;_-@_-"/>
  </numFmts>
  <fonts count="55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Arial"/>
      <family val="2"/>
    </font>
    <font>
      <sz val="12"/>
      <color indexed="60"/>
      <name val="Arial Cyr"/>
      <family val="0"/>
    </font>
    <font>
      <sz val="11"/>
      <color indexed="60"/>
      <name val="Arial Cyr"/>
      <family val="0"/>
    </font>
    <font>
      <sz val="11"/>
      <color indexed="60"/>
      <name val="Arial"/>
      <family val="2"/>
    </font>
    <font>
      <sz val="11"/>
      <color indexed="60"/>
      <name val="Times New Roman"/>
      <family val="1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rial"/>
      <family val="2"/>
    </font>
    <font>
      <sz val="12"/>
      <color theme="5" tint="-0.24997000396251678"/>
      <name val="Arial Cyr"/>
      <family val="0"/>
    </font>
    <font>
      <sz val="11"/>
      <color theme="5" tint="-0.24997000396251678"/>
      <name val="Arial Cyr"/>
      <family val="0"/>
    </font>
    <font>
      <sz val="11"/>
      <color theme="5" tint="-0.24997000396251678"/>
      <name val="Arial"/>
      <family val="2"/>
    </font>
    <font>
      <sz val="11"/>
      <color theme="5" tint="-0.24997000396251678"/>
      <name val="Times New Roman"/>
      <family val="1"/>
    </font>
    <font>
      <b/>
      <sz val="11"/>
      <color theme="5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33" borderId="10" xfId="0" applyFont="1" applyFill="1" applyBorder="1" applyAlignment="1">
      <alignment horizontal="justify" vertical="top" wrapText="1"/>
    </xf>
    <xf numFmtId="49" fontId="6" fillId="33" borderId="10" xfId="0" applyNumberFormat="1" applyFont="1" applyFill="1" applyBorder="1" applyAlignment="1">
      <alignment horizontal="right"/>
    </xf>
    <xf numFmtId="192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/>
    </xf>
    <xf numFmtId="0" fontId="5" fillId="33" borderId="0" xfId="54" applyFont="1" applyFill="1">
      <alignment/>
      <protection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5" fillId="33" borderId="0" xfId="54" applyFont="1" applyFill="1" applyAlignment="1">
      <alignment horizontal="left"/>
      <protection/>
    </xf>
    <xf numFmtId="0" fontId="3" fillId="33" borderId="0" xfId="54" applyFont="1" applyFill="1" applyAlignment="1">
      <alignment horizontal="right"/>
      <protection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right" vertical="top" wrapText="1"/>
    </xf>
    <xf numFmtId="0" fontId="49" fillId="33" borderId="0" xfId="0" applyFont="1" applyFill="1" applyBorder="1" applyAlignment="1">
      <alignment/>
    </xf>
    <xf numFmtId="0" fontId="3" fillId="33" borderId="0" xfId="0" applyFont="1" applyFill="1" applyAlignment="1">
      <alignment horizontal="center" vertical="top" wrapText="1"/>
    </xf>
    <xf numFmtId="0" fontId="6" fillId="33" borderId="0" xfId="0" applyFont="1" applyFill="1" applyAlignment="1">
      <alignment horizontal="center" vertical="top" wrapText="1"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1" fillId="33" borderId="0" xfId="54" applyFont="1" applyFill="1">
      <alignment/>
      <protection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 horizontal="center"/>
    </xf>
    <xf numFmtId="0" fontId="53" fillId="33" borderId="0" xfId="0" applyFont="1" applyFill="1" applyBorder="1" applyAlignment="1">
      <alignment horizontal="center" vertical="center" wrapText="1"/>
    </xf>
    <xf numFmtId="192" fontId="52" fillId="33" borderId="0" xfId="0" applyNumberFormat="1" applyFont="1" applyFill="1" applyAlignment="1">
      <alignment/>
    </xf>
    <xf numFmtId="192" fontId="52" fillId="33" borderId="0" xfId="0" applyNumberFormat="1" applyFont="1" applyFill="1" applyBorder="1" applyAlignment="1">
      <alignment/>
    </xf>
    <xf numFmtId="0" fontId="52" fillId="33" borderId="0" xfId="0" applyFont="1" applyFill="1" applyBorder="1" applyAlignment="1">
      <alignment/>
    </xf>
    <xf numFmtId="192" fontId="54" fillId="33" borderId="0" xfId="0" applyNumberFormat="1" applyFont="1" applyFill="1" applyBorder="1" applyAlignment="1">
      <alignment/>
    </xf>
    <xf numFmtId="0" fontId="54" fillId="33" borderId="0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Обычный_Прил 3 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tabSelected="1" zoomScalePageLayoutView="0" workbookViewId="0" topLeftCell="A1">
      <selection activeCell="H77" sqref="H77"/>
    </sheetView>
  </sheetViews>
  <sheetFormatPr defaultColWidth="9.140625" defaultRowHeight="12.75"/>
  <cols>
    <col min="1" max="1" width="3.140625" style="9" customWidth="1"/>
    <col min="2" max="2" width="61.57421875" style="9" customWidth="1"/>
    <col min="3" max="3" width="6.00390625" style="9" hidden="1" customWidth="1"/>
    <col min="4" max="4" width="5.28125" style="9" hidden="1" customWidth="1"/>
    <col min="5" max="5" width="4.00390625" style="9" hidden="1" customWidth="1"/>
    <col min="6" max="6" width="13.140625" style="17" customWidth="1"/>
    <col min="7" max="7" width="4.7109375" style="9" customWidth="1"/>
    <col min="8" max="8" width="12.57421875" style="9" customWidth="1"/>
    <col min="9" max="9" width="12.57421875" style="36" customWidth="1"/>
    <col min="10" max="10" width="9.57421875" style="36" customWidth="1"/>
    <col min="11" max="11" width="10.28125" style="36" customWidth="1"/>
    <col min="12" max="16" width="9.140625" style="36" customWidth="1"/>
    <col min="17" max="16384" width="9.140625" style="9" customWidth="1"/>
  </cols>
  <sheetData>
    <row r="1" spans="2:16" s="21" customFormat="1" ht="15">
      <c r="B1" s="22"/>
      <c r="F1" s="23" t="s">
        <v>122</v>
      </c>
      <c r="I1" s="32"/>
      <c r="J1" s="32"/>
      <c r="K1" s="32"/>
      <c r="L1" s="32"/>
      <c r="M1" s="32"/>
      <c r="N1" s="32"/>
      <c r="O1" s="32"/>
      <c r="P1" s="32"/>
    </row>
    <row r="2" spans="2:16" s="21" customFormat="1" ht="15">
      <c r="B2" s="22"/>
      <c r="F2" s="23" t="s">
        <v>65</v>
      </c>
      <c r="I2" s="32"/>
      <c r="J2" s="32"/>
      <c r="K2" s="32"/>
      <c r="L2" s="32"/>
      <c r="M2" s="32"/>
      <c r="N2" s="32"/>
      <c r="O2" s="32"/>
      <c r="P2" s="32"/>
    </row>
    <row r="3" spans="2:16" s="21" customFormat="1" ht="15">
      <c r="B3" s="22"/>
      <c r="F3" s="23" t="s">
        <v>66</v>
      </c>
      <c r="I3" s="32"/>
      <c r="J3" s="32"/>
      <c r="K3" s="32"/>
      <c r="L3" s="32"/>
      <c r="M3" s="32"/>
      <c r="N3" s="32"/>
      <c r="O3" s="32"/>
      <c r="P3" s="32"/>
    </row>
    <row r="4" spans="2:16" s="21" customFormat="1" ht="15">
      <c r="B4" s="22"/>
      <c r="F4" s="23" t="s">
        <v>67</v>
      </c>
      <c r="I4" s="32"/>
      <c r="J4" s="32"/>
      <c r="K4" s="32"/>
      <c r="L4" s="32"/>
      <c r="M4" s="32"/>
      <c r="N4" s="32"/>
      <c r="O4" s="32"/>
      <c r="P4" s="32"/>
    </row>
    <row r="5" spans="2:16" s="21" customFormat="1" ht="15">
      <c r="B5" s="22"/>
      <c r="F5" s="23" t="s">
        <v>123</v>
      </c>
      <c r="I5" s="32"/>
      <c r="J5" s="32"/>
      <c r="K5" s="32"/>
      <c r="L5" s="32"/>
      <c r="M5" s="32"/>
      <c r="N5" s="32"/>
      <c r="O5" s="32"/>
      <c r="P5" s="32"/>
    </row>
    <row r="6" spans="2:16" s="7" customFormat="1" ht="15" customHeight="1">
      <c r="B6" s="11"/>
      <c r="C6" s="12"/>
      <c r="F6" s="13" t="s">
        <v>70</v>
      </c>
      <c r="I6" s="33"/>
      <c r="J6" s="33"/>
      <c r="K6" s="33"/>
      <c r="L6" s="33"/>
      <c r="M6" s="33"/>
      <c r="N6" s="33"/>
      <c r="O6" s="33"/>
      <c r="P6" s="33"/>
    </row>
    <row r="7" spans="2:16" s="8" customFormat="1" ht="13.5">
      <c r="B7" s="14"/>
      <c r="F7" s="15" t="s">
        <v>26</v>
      </c>
      <c r="H7" s="16"/>
      <c r="I7" s="34"/>
      <c r="J7" s="35"/>
      <c r="K7" s="35"/>
      <c r="L7" s="35"/>
      <c r="M7" s="35"/>
      <c r="N7" s="35"/>
      <c r="O7" s="35"/>
      <c r="P7" s="35"/>
    </row>
    <row r="8" spans="2:16" s="8" customFormat="1" ht="13.5">
      <c r="B8" s="14"/>
      <c r="F8" s="15" t="s">
        <v>27</v>
      </c>
      <c r="H8" s="16"/>
      <c r="I8" s="34"/>
      <c r="J8" s="35"/>
      <c r="K8" s="35"/>
      <c r="L8" s="35"/>
      <c r="M8" s="35"/>
      <c r="N8" s="35"/>
      <c r="O8" s="35"/>
      <c r="P8" s="35"/>
    </row>
    <row r="9" spans="2:16" s="8" customFormat="1" ht="13.5">
      <c r="B9" s="14"/>
      <c r="F9" s="15" t="s">
        <v>28</v>
      </c>
      <c r="H9" s="16"/>
      <c r="I9" s="34"/>
      <c r="J9" s="35"/>
      <c r="K9" s="35"/>
      <c r="L9" s="35"/>
      <c r="M9" s="35"/>
      <c r="N9" s="35"/>
      <c r="O9" s="35"/>
      <c r="P9" s="35"/>
    </row>
    <row r="10" spans="6:16" s="8" customFormat="1" ht="13.5">
      <c r="F10" s="15" t="s">
        <v>103</v>
      </c>
      <c r="H10" s="16"/>
      <c r="I10" s="34"/>
      <c r="J10" s="35"/>
      <c r="K10" s="35"/>
      <c r="L10" s="35"/>
      <c r="M10" s="35"/>
      <c r="N10" s="35"/>
      <c r="O10" s="35"/>
      <c r="P10" s="35"/>
    </row>
    <row r="11" ht="7.5" customHeight="1"/>
    <row r="12" ht="24.75" customHeight="1" hidden="1"/>
    <row r="13" spans="2:7" ht="45.75" customHeight="1">
      <c r="B13" s="30" t="s">
        <v>104</v>
      </c>
      <c r="C13" s="31"/>
      <c r="D13" s="31"/>
      <c r="E13" s="31"/>
      <c r="F13" s="31"/>
      <c r="G13" s="31"/>
    </row>
    <row r="14" spans="3:9" ht="12.75" customHeight="1">
      <c r="C14" s="18"/>
      <c r="D14" s="18"/>
      <c r="F14" s="13"/>
      <c r="G14" s="18"/>
      <c r="H14" s="18" t="s">
        <v>0</v>
      </c>
      <c r="I14" s="37"/>
    </row>
    <row r="15" ht="2.25" customHeight="1"/>
    <row r="16" spans="1:13" ht="44.25" customHeight="1">
      <c r="A16" s="10" t="s">
        <v>1</v>
      </c>
      <c r="B16" s="10" t="s">
        <v>2</v>
      </c>
      <c r="C16" s="10" t="s">
        <v>3</v>
      </c>
      <c r="D16" s="10" t="s">
        <v>4</v>
      </c>
      <c r="E16" s="10" t="s">
        <v>5</v>
      </c>
      <c r="F16" s="10" t="s">
        <v>6</v>
      </c>
      <c r="G16" s="10" t="s">
        <v>7</v>
      </c>
      <c r="H16" s="10" t="s">
        <v>105</v>
      </c>
      <c r="I16" s="38"/>
      <c r="M16" s="39"/>
    </row>
    <row r="17" spans="1:16" s="5" customFormat="1" ht="54.75">
      <c r="A17" s="25">
        <v>1</v>
      </c>
      <c r="B17" s="1" t="s">
        <v>106</v>
      </c>
      <c r="C17" s="2">
        <v>992</v>
      </c>
      <c r="D17" s="2" t="s">
        <v>13</v>
      </c>
      <c r="E17" s="2" t="s">
        <v>16</v>
      </c>
      <c r="F17" s="2" t="s">
        <v>53</v>
      </c>
      <c r="G17" s="2"/>
      <c r="H17" s="3">
        <f>H18</f>
        <v>10816.9</v>
      </c>
      <c r="I17" s="40"/>
      <c r="J17" s="41"/>
      <c r="K17" s="41"/>
      <c r="L17" s="41"/>
      <c r="M17" s="41"/>
      <c r="N17" s="41"/>
      <c r="O17" s="41"/>
      <c r="P17" s="41"/>
    </row>
    <row r="18" spans="1:16" s="5" customFormat="1" ht="27">
      <c r="A18" s="25"/>
      <c r="B18" s="1" t="s">
        <v>86</v>
      </c>
      <c r="C18" s="2">
        <v>992</v>
      </c>
      <c r="D18" s="2" t="s">
        <v>13</v>
      </c>
      <c r="E18" s="2" t="s">
        <v>16</v>
      </c>
      <c r="F18" s="2" t="s">
        <v>53</v>
      </c>
      <c r="G18" s="2" t="s">
        <v>34</v>
      </c>
      <c r="H18" s="3">
        <f>6357.4-890.5+5350</f>
        <v>10816.9</v>
      </c>
      <c r="I18" s="40"/>
      <c r="J18" s="41"/>
      <c r="K18" s="41"/>
      <c r="L18" s="41"/>
      <c r="M18" s="41"/>
      <c r="N18" s="41"/>
      <c r="O18" s="41"/>
      <c r="P18" s="41"/>
    </row>
    <row r="19" spans="1:16" s="5" customFormat="1" ht="69">
      <c r="A19" s="25"/>
      <c r="B19" s="1" t="s">
        <v>107</v>
      </c>
      <c r="C19" s="2">
        <v>992</v>
      </c>
      <c r="D19" s="2" t="s">
        <v>13</v>
      </c>
      <c r="E19" s="2" t="s">
        <v>16</v>
      </c>
      <c r="F19" s="2" t="s">
        <v>88</v>
      </c>
      <c r="G19" s="2"/>
      <c r="H19" s="3">
        <f>H20</f>
        <v>1495.9</v>
      </c>
      <c r="I19" s="40"/>
      <c r="J19" s="41"/>
      <c r="K19" s="41"/>
      <c r="L19" s="41"/>
      <c r="M19" s="41"/>
      <c r="N19" s="41"/>
      <c r="O19" s="41"/>
      <c r="P19" s="41"/>
    </row>
    <row r="20" spans="1:16" s="5" customFormat="1" ht="27">
      <c r="A20" s="25"/>
      <c r="B20" s="1" t="s">
        <v>86</v>
      </c>
      <c r="C20" s="2">
        <v>992</v>
      </c>
      <c r="D20" s="2" t="s">
        <v>13</v>
      </c>
      <c r="E20" s="2" t="s">
        <v>16</v>
      </c>
      <c r="F20" s="2" t="s">
        <v>88</v>
      </c>
      <c r="G20" s="2" t="s">
        <v>34</v>
      </c>
      <c r="H20" s="3">
        <f>605.7+781.4+1.4+107.4</f>
        <v>1495.9</v>
      </c>
      <c r="I20" s="40"/>
      <c r="J20" s="41"/>
      <c r="K20" s="41"/>
      <c r="L20" s="41"/>
      <c r="M20" s="41"/>
      <c r="N20" s="40"/>
      <c r="O20" s="41"/>
      <c r="P20" s="40"/>
    </row>
    <row r="21" spans="1:16" s="5" customFormat="1" ht="60.75" customHeight="1">
      <c r="A21" s="25"/>
      <c r="B21" s="1" t="s">
        <v>114</v>
      </c>
      <c r="C21" s="2"/>
      <c r="D21" s="2"/>
      <c r="E21" s="2"/>
      <c r="F21" s="2" t="s">
        <v>113</v>
      </c>
      <c r="G21" s="2"/>
      <c r="H21" s="3">
        <f>H22</f>
        <v>1789.7</v>
      </c>
      <c r="I21" s="40"/>
      <c r="J21" s="41"/>
      <c r="K21" s="41"/>
      <c r="L21" s="41"/>
      <c r="M21" s="41"/>
      <c r="N21" s="40"/>
      <c r="O21" s="41"/>
      <c r="P21" s="40"/>
    </row>
    <row r="22" spans="1:16" s="5" customFormat="1" ht="27">
      <c r="A22" s="25"/>
      <c r="B22" s="1" t="s">
        <v>86</v>
      </c>
      <c r="C22" s="2">
        <v>992</v>
      </c>
      <c r="D22" s="2" t="s">
        <v>13</v>
      </c>
      <c r="E22" s="2" t="s">
        <v>16</v>
      </c>
      <c r="F22" s="2" t="s">
        <v>113</v>
      </c>
      <c r="G22" s="2" t="s">
        <v>34</v>
      </c>
      <c r="H22" s="3">
        <v>1789.7</v>
      </c>
      <c r="I22" s="40"/>
      <c r="J22" s="41"/>
      <c r="K22" s="41"/>
      <c r="L22" s="41"/>
      <c r="M22" s="41"/>
      <c r="N22" s="40"/>
      <c r="O22" s="41"/>
      <c r="P22" s="40"/>
    </row>
    <row r="23" spans="1:16" s="5" customFormat="1" ht="69">
      <c r="A23" s="25"/>
      <c r="B23" s="1" t="s">
        <v>115</v>
      </c>
      <c r="C23" s="2">
        <v>992</v>
      </c>
      <c r="D23" s="2" t="s">
        <v>13</v>
      </c>
      <c r="E23" s="2" t="s">
        <v>16</v>
      </c>
      <c r="F23" s="2" t="s">
        <v>108</v>
      </c>
      <c r="G23" s="2"/>
      <c r="H23" s="3">
        <f>H24</f>
        <v>1427.1999999999996</v>
      </c>
      <c r="I23" s="40"/>
      <c r="J23" s="41"/>
      <c r="K23" s="41"/>
      <c r="L23" s="41"/>
      <c r="M23" s="41"/>
      <c r="N23" s="41"/>
      <c r="O23" s="41"/>
      <c r="P23" s="41"/>
    </row>
    <row r="24" spans="1:16" s="5" customFormat="1" ht="27">
      <c r="A24" s="25"/>
      <c r="B24" s="1" t="s">
        <v>86</v>
      </c>
      <c r="C24" s="2">
        <v>992</v>
      </c>
      <c r="D24" s="2" t="s">
        <v>13</v>
      </c>
      <c r="E24" s="2" t="s">
        <v>16</v>
      </c>
      <c r="F24" s="2" t="s">
        <v>108</v>
      </c>
      <c r="G24" s="2" t="s">
        <v>34</v>
      </c>
      <c r="H24" s="3">
        <f>1426.9+109.1+1789.7-1.4-1789.7-107.4</f>
        <v>1427.1999999999996</v>
      </c>
      <c r="I24" s="40"/>
      <c r="J24" s="41"/>
      <c r="K24" s="41"/>
      <c r="L24" s="41"/>
      <c r="M24" s="40"/>
      <c r="N24" s="41"/>
      <c r="O24" s="40"/>
      <c r="P24" s="40"/>
    </row>
    <row r="25" spans="1:16" s="5" customFormat="1" ht="54.75">
      <c r="A25" s="25">
        <v>2</v>
      </c>
      <c r="B25" s="6" t="s">
        <v>80</v>
      </c>
      <c r="C25" s="2">
        <v>992</v>
      </c>
      <c r="D25" s="2" t="s">
        <v>22</v>
      </c>
      <c r="E25" s="2" t="s">
        <v>10</v>
      </c>
      <c r="F25" s="2" t="s">
        <v>61</v>
      </c>
      <c r="G25" s="2"/>
      <c r="H25" s="3">
        <f>H26+H27+H28</f>
        <v>17600</v>
      </c>
      <c r="I25" s="40"/>
      <c r="J25" s="41"/>
      <c r="K25" s="41"/>
      <c r="L25" s="41"/>
      <c r="M25" s="41"/>
      <c r="N25" s="41"/>
      <c r="O25" s="41"/>
      <c r="P25" s="41"/>
    </row>
    <row r="26" spans="1:16" s="5" customFormat="1" ht="54.75">
      <c r="A26" s="25"/>
      <c r="B26" s="6" t="s">
        <v>32</v>
      </c>
      <c r="C26" s="2">
        <v>992</v>
      </c>
      <c r="D26" s="2" t="s">
        <v>22</v>
      </c>
      <c r="E26" s="2" t="s">
        <v>10</v>
      </c>
      <c r="F26" s="2" t="s">
        <v>61</v>
      </c>
      <c r="G26" s="2" t="s">
        <v>33</v>
      </c>
      <c r="H26" s="3">
        <f>8800+2660+43+600</f>
        <v>12103</v>
      </c>
      <c r="I26" s="40"/>
      <c r="J26" s="41"/>
      <c r="K26" s="41"/>
      <c r="L26" s="41"/>
      <c r="M26" s="41"/>
      <c r="N26" s="41"/>
      <c r="O26" s="41"/>
      <c r="P26" s="41"/>
    </row>
    <row r="27" spans="1:16" s="5" customFormat="1" ht="27">
      <c r="A27" s="25"/>
      <c r="B27" s="6" t="s">
        <v>86</v>
      </c>
      <c r="C27" s="2">
        <v>992</v>
      </c>
      <c r="D27" s="2" t="s">
        <v>22</v>
      </c>
      <c r="E27" s="2" t="s">
        <v>10</v>
      </c>
      <c r="F27" s="2" t="s">
        <v>61</v>
      </c>
      <c r="G27" s="2" t="s">
        <v>34</v>
      </c>
      <c r="H27" s="3">
        <f>2731+1611+1400-300</f>
        <v>5442</v>
      </c>
      <c r="I27" s="40"/>
      <c r="J27" s="41"/>
      <c r="K27" s="41"/>
      <c r="L27" s="41"/>
      <c r="M27" s="41"/>
      <c r="N27" s="41"/>
      <c r="O27" s="41"/>
      <c r="P27" s="41"/>
    </row>
    <row r="28" spans="1:16" s="5" customFormat="1" ht="13.5">
      <c r="A28" s="25"/>
      <c r="B28" s="6" t="s">
        <v>35</v>
      </c>
      <c r="C28" s="2">
        <v>992</v>
      </c>
      <c r="D28" s="2" t="s">
        <v>22</v>
      </c>
      <c r="E28" s="2" t="s">
        <v>10</v>
      </c>
      <c r="F28" s="2" t="s">
        <v>61</v>
      </c>
      <c r="G28" s="2" t="s">
        <v>36</v>
      </c>
      <c r="H28" s="3">
        <v>55</v>
      </c>
      <c r="I28" s="40"/>
      <c r="J28" s="41"/>
      <c r="K28" s="41"/>
      <c r="L28" s="41"/>
      <c r="M28" s="41"/>
      <c r="N28" s="41"/>
      <c r="O28" s="41"/>
      <c r="P28" s="41"/>
    </row>
    <row r="29" spans="1:16" s="5" customFormat="1" ht="54.75">
      <c r="A29" s="25"/>
      <c r="B29" s="6" t="s">
        <v>81</v>
      </c>
      <c r="C29" s="2">
        <v>992</v>
      </c>
      <c r="D29" s="2" t="s">
        <v>22</v>
      </c>
      <c r="E29" s="2" t="s">
        <v>10</v>
      </c>
      <c r="F29" s="2" t="s">
        <v>102</v>
      </c>
      <c r="G29" s="2"/>
      <c r="H29" s="3">
        <f>H30+H31+H32</f>
        <v>7433.6</v>
      </c>
      <c r="I29" s="40"/>
      <c r="J29" s="41"/>
      <c r="K29" s="41"/>
      <c r="L29" s="41"/>
      <c r="M29" s="41"/>
      <c r="N29" s="41"/>
      <c r="O29" s="41"/>
      <c r="P29" s="41"/>
    </row>
    <row r="30" spans="1:16" s="5" customFormat="1" ht="60" customHeight="1">
      <c r="A30" s="25"/>
      <c r="B30" s="6" t="s">
        <v>32</v>
      </c>
      <c r="C30" s="2">
        <v>992</v>
      </c>
      <c r="D30" s="2" t="s">
        <v>22</v>
      </c>
      <c r="E30" s="2" t="s">
        <v>10</v>
      </c>
      <c r="F30" s="2" t="s">
        <v>102</v>
      </c>
      <c r="G30" s="2" t="s">
        <v>33</v>
      </c>
      <c r="H30" s="3">
        <f>3773+1140+41+60</f>
        <v>5014</v>
      </c>
      <c r="I30" s="40"/>
      <c r="J30" s="41"/>
      <c r="K30" s="41"/>
      <c r="L30" s="41"/>
      <c r="M30" s="41"/>
      <c r="N30" s="41"/>
      <c r="O30" s="41"/>
      <c r="P30" s="41"/>
    </row>
    <row r="31" spans="1:16" s="5" customFormat="1" ht="27">
      <c r="A31" s="25"/>
      <c r="B31" s="6" t="s">
        <v>86</v>
      </c>
      <c r="C31" s="2">
        <v>992</v>
      </c>
      <c r="D31" s="2" t="s">
        <v>22</v>
      </c>
      <c r="E31" s="2" t="s">
        <v>10</v>
      </c>
      <c r="F31" s="2" t="s">
        <v>102</v>
      </c>
      <c r="G31" s="2" t="s">
        <v>34</v>
      </c>
      <c r="H31" s="3">
        <f>796+445+1233.6-60</f>
        <v>2414.6</v>
      </c>
      <c r="I31" s="40"/>
      <c r="J31" s="41"/>
      <c r="K31" s="41"/>
      <c r="L31" s="41"/>
      <c r="M31" s="41"/>
      <c r="N31" s="41"/>
      <c r="O31" s="41"/>
      <c r="P31" s="41"/>
    </row>
    <row r="32" spans="1:16" s="5" customFormat="1" ht="13.5">
      <c r="A32" s="25"/>
      <c r="B32" s="1" t="s">
        <v>35</v>
      </c>
      <c r="C32" s="2">
        <v>992</v>
      </c>
      <c r="D32" s="2" t="s">
        <v>22</v>
      </c>
      <c r="E32" s="2" t="s">
        <v>10</v>
      </c>
      <c r="F32" s="2" t="s">
        <v>102</v>
      </c>
      <c r="G32" s="2" t="s">
        <v>36</v>
      </c>
      <c r="H32" s="3">
        <v>5</v>
      </c>
      <c r="I32" s="40"/>
      <c r="J32" s="41"/>
      <c r="K32" s="41"/>
      <c r="L32" s="41"/>
      <c r="M32" s="41"/>
      <c r="N32" s="41"/>
      <c r="O32" s="41"/>
      <c r="P32" s="41"/>
    </row>
    <row r="33" spans="1:16" s="5" customFormat="1" ht="41.25">
      <c r="A33" s="25"/>
      <c r="B33" s="6" t="s">
        <v>82</v>
      </c>
      <c r="C33" s="2"/>
      <c r="D33" s="2" t="s">
        <v>22</v>
      </c>
      <c r="E33" s="2" t="s">
        <v>10</v>
      </c>
      <c r="F33" s="2" t="s">
        <v>94</v>
      </c>
      <c r="G33" s="2"/>
      <c r="H33" s="3">
        <f>H34</f>
        <v>40</v>
      </c>
      <c r="I33" s="40"/>
      <c r="J33" s="41"/>
      <c r="K33" s="41"/>
      <c r="L33" s="41"/>
      <c r="M33" s="41"/>
      <c r="N33" s="41"/>
      <c r="O33" s="41"/>
      <c r="P33" s="41"/>
    </row>
    <row r="34" spans="1:16" s="5" customFormat="1" ht="18.75" customHeight="1">
      <c r="A34" s="25"/>
      <c r="B34" s="6" t="s">
        <v>86</v>
      </c>
      <c r="C34" s="2"/>
      <c r="D34" s="2" t="s">
        <v>22</v>
      </c>
      <c r="E34" s="2" t="s">
        <v>10</v>
      </c>
      <c r="F34" s="2" t="s">
        <v>94</v>
      </c>
      <c r="G34" s="2" t="s">
        <v>34</v>
      </c>
      <c r="H34" s="3">
        <f>20+20</f>
        <v>40</v>
      </c>
      <c r="I34" s="40"/>
      <c r="J34" s="41"/>
      <c r="K34" s="41"/>
      <c r="L34" s="41"/>
      <c r="M34" s="41"/>
      <c r="N34" s="41"/>
      <c r="O34" s="41"/>
      <c r="P34" s="41"/>
    </row>
    <row r="35" spans="1:16" s="5" customFormat="1" ht="44.25" customHeight="1">
      <c r="A35" s="25"/>
      <c r="B35" s="6" t="s">
        <v>85</v>
      </c>
      <c r="C35" s="2">
        <v>992</v>
      </c>
      <c r="D35" s="2" t="s">
        <v>22</v>
      </c>
      <c r="E35" s="2" t="s">
        <v>10</v>
      </c>
      <c r="F35" s="2" t="s">
        <v>95</v>
      </c>
      <c r="G35" s="2"/>
      <c r="H35" s="3">
        <f>H36</f>
        <v>4900</v>
      </c>
      <c r="I35" s="40"/>
      <c r="J35" s="41"/>
      <c r="K35" s="41"/>
      <c r="L35" s="41"/>
      <c r="M35" s="41"/>
      <c r="N35" s="41"/>
      <c r="O35" s="41"/>
      <c r="P35" s="41"/>
    </row>
    <row r="36" spans="1:16" s="5" customFormat="1" ht="30.75" customHeight="1">
      <c r="A36" s="25"/>
      <c r="B36" s="6" t="s">
        <v>44</v>
      </c>
      <c r="C36" s="2">
        <v>992</v>
      </c>
      <c r="D36" s="2" t="s">
        <v>22</v>
      </c>
      <c r="E36" s="2" t="s">
        <v>10</v>
      </c>
      <c r="F36" s="2" t="s">
        <v>95</v>
      </c>
      <c r="G36" s="2" t="s">
        <v>41</v>
      </c>
      <c r="H36" s="3">
        <f>4300+600</f>
        <v>4900</v>
      </c>
      <c r="I36" s="40"/>
      <c r="J36" s="41"/>
      <c r="K36" s="41"/>
      <c r="L36" s="41"/>
      <c r="M36" s="41"/>
      <c r="N36" s="41"/>
      <c r="O36" s="41"/>
      <c r="P36" s="41"/>
    </row>
    <row r="37" spans="1:16" s="5" customFormat="1" ht="41.25" customHeight="1">
      <c r="A37" s="25"/>
      <c r="B37" s="6" t="s">
        <v>83</v>
      </c>
      <c r="C37" s="2">
        <v>992</v>
      </c>
      <c r="D37" s="2" t="s">
        <v>22</v>
      </c>
      <c r="E37" s="2" t="s">
        <v>10</v>
      </c>
      <c r="F37" s="2" t="s">
        <v>62</v>
      </c>
      <c r="G37" s="2"/>
      <c r="H37" s="3">
        <f>H38</f>
        <v>700</v>
      </c>
      <c r="I37" s="40"/>
      <c r="J37" s="41"/>
      <c r="K37" s="41"/>
      <c r="L37" s="41"/>
      <c r="M37" s="41"/>
      <c r="N37" s="41"/>
      <c r="O37" s="41"/>
      <c r="P37" s="41"/>
    </row>
    <row r="38" spans="1:16" s="5" customFormat="1" ht="27">
      <c r="A38" s="25"/>
      <c r="B38" s="6" t="s">
        <v>86</v>
      </c>
      <c r="C38" s="2">
        <v>992</v>
      </c>
      <c r="D38" s="2" t="s">
        <v>22</v>
      </c>
      <c r="E38" s="2" t="s">
        <v>10</v>
      </c>
      <c r="F38" s="2" t="s">
        <v>62</v>
      </c>
      <c r="G38" s="2" t="s">
        <v>34</v>
      </c>
      <c r="H38" s="3">
        <v>700</v>
      </c>
      <c r="I38" s="40"/>
      <c r="J38" s="41"/>
      <c r="K38" s="41"/>
      <c r="L38" s="41"/>
      <c r="M38" s="41"/>
      <c r="N38" s="41"/>
      <c r="O38" s="41"/>
      <c r="P38" s="41"/>
    </row>
    <row r="39" spans="1:16" s="5" customFormat="1" ht="65.25" customHeight="1">
      <c r="A39" s="25"/>
      <c r="B39" s="1" t="s">
        <v>84</v>
      </c>
      <c r="C39" s="2">
        <v>992</v>
      </c>
      <c r="D39" s="2" t="s">
        <v>22</v>
      </c>
      <c r="E39" s="2" t="s">
        <v>13</v>
      </c>
      <c r="F39" s="2" t="s">
        <v>63</v>
      </c>
      <c r="G39" s="2"/>
      <c r="H39" s="3">
        <f>H40</f>
        <v>380</v>
      </c>
      <c r="I39" s="40"/>
      <c r="J39" s="41"/>
      <c r="K39" s="41"/>
      <c r="L39" s="41"/>
      <c r="M39" s="41"/>
      <c r="N39" s="41"/>
      <c r="O39" s="41"/>
      <c r="P39" s="41"/>
    </row>
    <row r="40" spans="1:16" s="5" customFormat="1" ht="27">
      <c r="A40" s="25"/>
      <c r="B40" s="6" t="s">
        <v>86</v>
      </c>
      <c r="C40" s="2">
        <v>992</v>
      </c>
      <c r="D40" s="2" t="s">
        <v>22</v>
      </c>
      <c r="E40" s="2" t="s">
        <v>13</v>
      </c>
      <c r="F40" s="2" t="s">
        <v>63</v>
      </c>
      <c r="G40" s="2" t="s">
        <v>34</v>
      </c>
      <c r="H40" s="3">
        <v>380</v>
      </c>
      <c r="I40" s="40"/>
      <c r="J40" s="41"/>
      <c r="K40" s="41"/>
      <c r="L40" s="41"/>
      <c r="M40" s="41"/>
      <c r="N40" s="41"/>
      <c r="O40" s="41"/>
      <c r="P40" s="41"/>
    </row>
    <row r="41" spans="1:16" s="5" customFormat="1" ht="41.25">
      <c r="A41" s="25"/>
      <c r="B41" s="6" t="s">
        <v>121</v>
      </c>
      <c r="C41" s="2"/>
      <c r="D41" s="2"/>
      <c r="E41" s="2"/>
      <c r="F41" s="2" t="s">
        <v>120</v>
      </c>
      <c r="G41" s="2"/>
      <c r="H41" s="3">
        <f>H42</f>
        <v>59.9</v>
      </c>
      <c r="I41" s="40"/>
      <c r="J41" s="41"/>
      <c r="K41" s="41"/>
      <c r="L41" s="41"/>
      <c r="M41" s="41"/>
      <c r="N41" s="41"/>
      <c r="O41" s="41"/>
      <c r="P41" s="41"/>
    </row>
    <row r="42" spans="1:16" s="5" customFormat="1" ht="27">
      <c r="A42" s="25"/>
      <c r="B42" s="6" t="s">
        <v>86</v>
      </c>
      <c r="C42" s="2"/>
      <c r="D42" s="2"/>
      <c r="E42" s="2"/>
      <c r="F42" s="2" t="s">
        <v>120</v>
      </c>
      <c r="G42" s="2" t="s">
        <v>34</v>
      </c>
      <c r="H42" s="3">
        <v>59.9</v>
      </c>
      <c r="I42" s="40"/>
      <c r="J42" s="41"/>
      <c r="K42" s="41"/>
      <c r="L42" s="41"/>
      <c r="M42" s="41"/>
      <c r="N42" s="41"/>
      <c r="O42" s="41"/>
      <c r="P42" s="41"/>
    </row>
    <row r="43" spans="1:16" s="5" customFormat="1" ht="34.5" customHeight="1">
      <c r="A43" s="25">
        <v>3</v>
      </c>
      <c r="B43" s="1" t="s">
        <v>77</v>
      </c>
      <c r="C43" s="2"/>
      <c r="D43" s="2" t="s">
        <v>14</v>
      </c>
      <c r="E43" s="2" t="s">
        <v>14</v>
      </c>
      <c r="F43" s="2" t="s">
        <v>68</v>
      </c>
      <c r="G43" s="2"/>
      <c r="H43" s="3">
        <f>H44</f>
        <v>170</v>
      </c>
      <c r="I43" s="40"/>
      <c r="J43" s="41"/>
      <c r="K43" s="41"/>
      <c r="L43" s="41"/>
      <c r="M43" s="41"/>
      <c r="N43" s="41"/>
      <c r="O43" s="41"/>
      <c r="P43" s="41"/>
    </row>
    <row r="44" spans="1:16" s="5" customFormat="1" ht="27">
      <c r="A44" s="25"/>
      <c r="B44" s="1" t="s">
        <v>86</v>
      </c>
      <c r="C44" s="2">
        <v>992</v>
      </c>
      <c r="D44" s="2" t="s">
        <v>14</v>
      </c>
      <c r="E44" s="2" t="s">
        <v>14</v>
      </c>
      <c r="F44" s="2" t="s">
        <v>68</v>
      </c>
      <c r="G44" s="2" t="s">
        <v>34</v>
      </c>
      <c r="H44" s="3">
        <v>170</v>
      </c>
      <c r="I44" s="40"/>
      <c r="J44" s="41"/>
      <c r="K44" s="41"/>
      <c r="L44" s="41"/>
      <c r="M44" s="41"/>
      <c r="N44" s="41"/>
      <c r="O44" s="41"/>
      <c r="P44" s="41"/>
    </row>
    <row r="45" spans="1:16" s="5" customFormat="1" ht="27">
      <c r="A45" s="25">
        <v>4</v>
      </c>
      <c r="B45" s="1" t="s">
        <v>79</v>
      </c>
      <c r="C45" s="2"/>
      <c r="D45" s="2" t="s">
        <v>15</v>
      </c>
      <c r="E45" s="2" t="s">
        <v>12</v>
      </c>
      <c r="F45" s="2" t="s">
        <v>64</v>
      </c>
      <c r="G45" s="2"/>
      <c r="H45" s="3">
        <f>H46+H47+H48</f>
        <v>6600</v>
      </c>
      <c r="I45" s="40"/>
      <c r="J45" s="41"/>
      <c r="K45" s="41"/>
      <c r="L45" s="41"/>
      <c r="M45" s="41"/>
      <c r="N45" s="41"/>
      <c r="O45" s="41"/>
      <c r="P45" s="41"/>
    </row>
    <row r="46" spans="1:16" s="5" customFormat="1" ht="54.75">
      <c r="A46" s="25"/>
      <c r="B46" s="1" t="s">
        <v>32</v>
      </c>
      <c r="C46" s="2"/>
      <c r="D46" s="2"/>
      <c r="E46" s="2"/>
      <c r="F46" s="2" t="s">
        <v>64</v>
      </c>
      <c r="G46" s="2" t="s">
        <v>33</v>
      </c>
      <c r="H46" s="3">
        <f>1240+410</f>
        <v>1650</v>
      </c>
      <c r="I46" s="40"/>
      <c r="J46" s="41"/>
      <c r="K46" s="41"/>
      <c r="L46" s="41"/>
      <c r="M46" s="41"/>
      <c r="N46" s="41"/>
      <c r="O46" s="41"/>
      <c r="P46" s="41"/>
    </row>
    <row r="47" spans="1:16" s="5" customFormat="1" ht="39" customHeight="1">
      <c r="A47" s="25"/>
      <c r="B47" s="1" t="s">
        <v>86</v>
      </c>
      <c r="C47" s="2"/>
      <c r="D47" s="2"/>
      <c r="E47" s="2"/>
      <c r="F47" s="2" t="s">
        <v>64</v>
      </c>
      <c r="G47" s="2" t="s">
        <v>34</v>
      </c>
      <c r="H47" s="3">
        <f>25+1500+510+10+250+350+400+1900</f>
        <v>4945</v>
      </c>
      <c r="I47" s="40"/>
      <c r="J47" s="41"/>
      <c r="K47" s="41"/>
      <c r="L47" s="41"/>
      <c r="M47" s="41"/>
      <c r="N47" s="41"/>
      <c r="O47" s="41"/>
      <c r="P47" s="41"/>
    </row>
    <row r="48" spans="1:16" s="5" customFormat="1" ht="21" customHeight="1">
      <c r="A48" s="25"/>
      <c r="B48" s="1" t="s">
        <v>35</v>
      </c>
      <c r="C48" s="2">
        <v>992</v>
      </c>
      <c r="D48" s="2" t="s">
        <v>15</v>
      </c>
      <c r="E48" s="2" t="s">
        <v>12</v>
      </c>
      <c r="F48" s="2" t="s">
        <v>64</v>
      </c>
      <c r="G48" s="2" t="s">
        <v>36</v>
      </c>
      <c r="H48" s="3">
        <v>5</v>
      </c>
      <c r="I48" s="40"/>
      <c r="J48" s="41"/>
      <c r="K48" s="41"/>
      <c r="L48" s="41"/>
      <c r="M48" s="41"/>
      <c r="N48" s="41"/>
      <c r="O48" s="41"/>
      <c r="P48" s="41"/>
    </row>
    <row r="49" spans="1:16" s="5" customFormat="1" ht="57.75" customHeight="1">
      <c r="A49" s="25">
        <v>5</v>
      </c>
      <c r="B49" s="1" t="s">
        <v>117</v>
      </c>
      <c r="C49" s="2">
        <v>992</v>
      </c>
      <c r="D49" s="2" t="s">
        <v>10</v>
      </c>
      <c r="E49" s="2" t="s">
        <v>30</v>
      </c>
      <c r="F49" s="2" t="s">
        <v>52</v>
      </c>
      <c r="G49" s="2"/>
      <c r="H49" s="3">
        <f>H50+H52+H51</f>
        <v>6007.2</v>
      </c>
      <c r="I49" s="40"/>
      <c r="J49" s="41"/>
      <c r="K49" s="41"/>
      <c r="L49" s="41"/>
      <c r="M49" s="41"/>
      <c r="N49" s="41"/>
      <c r="O49" s="41"/>
      <c r="P49" s="41"/>
    </row>
    <row r="50" spans="1:16" s="5" customFormat="1" ht="27">
      <c r="A50" s="25"/>
      <c r="B50" s="1" t="s">
        <v>86</v>
      </c>
      <c r="C50" s="2">
        <v>992</v>
      </c>
      <c r="D50" s="2" t="s">
        <v>10</v>
      </c>
      <c r="E50" s="2" t="s">
        <v>30</v>
      </c>
      <c r="F50" s="2" t="s">
        <v>52</v>
      </c>
      <c r="G50" s="2" t="s">
        <v>34</v>
      </c>
      <c r="H50" s="3">
        <f>2007+345+1990-150</f>
        <v>4192</v>
      </c>
      <c r="I50" s="40"/>
      <c r="J50" s="41"/>
      <c r="K50" s="41"/>
      <c r="L50" s="41"/>
      <c r="M50" s="41"/>
      <c r="N50" s="41"/>
      <c r="O50" s="41"/>
      <c r="P50" s="41"/>
    </row>
    <row r="51" spans="1:16" s="5" customFormat="1" ht="13.5">
      <c r="A51" s="25"/>
      <c r="B51" s="1" t="s">
        <v>78</v>
      </c>
      <c r="C51" s="2"/>
      <c r="D51" s="2"/>
      <c r="E51" s="2"/>
      <c r="F51" s="2" t="s">
        <v>112</v>
      </c>
      <c r="G51" s="2" t="s">
        <v>45</v>
      </c>
      <c r="H51" s="3">
        <v>500</v>
      </c>
      <c r="I51" s="40"/>
      <c r="J51" s="41"/>
      <c r="K51" s="41"/>
      <c r="L51" s="41"/>
      <c r="M51" s="41"/>
      <c r="N51" s="41"/>
      <c r="O51" s="41"/>
      <c r="P51" s="41"/>
    </row>
    <row r="52" spans="1:16" s="5" customFormat="1" ht="13.5">
      <c r="A52" s="25"/>
      <c r="B52" s="1" t="s">
        <v>35</v>
      </c>
      <c r="C52" s="2">
        <v>992</v>
      </c>
      <c r="D52" s="2" t="s">
        <v>10</v>
      </c>
      <c r="E52" s="2" t="s">
        <v>30</v>
      </c>
      <c r="F52" s="2" t="s">
        <v>52</v>
      </c>
      <c r="G52" s="2" t="s">
        <v>36</v>
      </c>
      <c r="H52" s="3">
        <f>61+7+380+1017.2-150</f>
        <v>1315.2</v>
      </c>
      <c r="I52" s="40"/>
      <c r="J52" s="41"/>
      <c r="K52" s="41"/>
      <c r="L52" s="41"/>
      <c r="M52" s="41"/>
      <c r="N52" s="41"/>
      <c r="O52" s="41"/>
      <c r="P52" s="41"/>
    </row>
    <row r="53" spans="1:16" s="5" customFormat="1" ht="69">
      <c r="A53" s="25"/>
      <c r="B53" s="1" t="s">
        <v>119</v>
      </c>
      <c r="C53" s="2"/>
      <c r="D53" s="2"/>
      <c r="E53" s="2"/>
      <c r="F53" s="2" t="s">
        <v>87</v>
      </c>
      <c r="G53" s="2"/>
      <c r="H53" s="3">
        <f>H54+H55+H56</f>
        <v>3000</v>
      </c>
      <c r="I53" s="40"/>
      <c r="J53" s="41"/>
      <c r="K53" s="41"/>
      <c r="L53" s="41"/>
      <c r="M53" s="41"/>
      <c r="N53" s="41"/>
      <c r="O53" s="41"/>
      <c r="P53" s="41"/>
    </row>
    <row r="54" spans="1:16" s="5" customFormat="1" ht="54.75">
      <c r="A54" s="25"/>
      <c r="B54" s="1" t="s">
        <v>32</v>
      </c>
      <c r="C54" s="2"/>
      <c r="D54" s="2"/>
      <c r="E54" s="2"/>
      <c r="F54" s="2" t="s">
        <v>87</v>
      </c>
      <c r="G54" s="2" t="s">
        <v>33</v>
      </c>
      <c r="H54" s="3">
        <f>1800+544+400</f>
        <v>2744</v>
      </c>
      <c r="I54" s="40"/>
      <c r="J54" s="41"/>
      <c r="K54" s="41"/>
      <c r="L54" s="41"/>
      <c r="M54" s="41"/>
      <c r="N54" s="41"/>
      <c r="O54" s="41"/>
      <c r="P54" s="41"/>
    </row>
    <row r="55" spans="1:16" s="5" customFormat="1" ht="27">
      <c r="A55" s="25"/>
      <c r="B55" s="1" t="s">
        <v>86</v>
      </c>
      <c r="C55" s="2">
        <v>992</v>
      </c>
      <c r="D55" s="2" t="s">
        <v>10</v>
      </c>
      <c r="E55" s="2" t="s">
        <v>30</v>
      </c>
      <c r="F55" s="2" t="s">
        <v>87</v>
      </c>
      <c r="G55" s="2" t="s">
        <v>34</v>
      </c>
      <c r="H55" s="3">
        <v>236</v>
      </c>
      <c r="I55" s="40"/>
      <c r="J55" s="41"/>
      <c r="K55" s="41"/>
      <c r="L55" s="41"/>
      <c r="M55" s="41"/>
      <c r="N55" s="41"/>
      <c r="O55" s="41"/>
      <c r="P55" s="41"/>
    </row>
    <row r="56" spans="1:16" s="5" customFormat="1" ht="23.25" customHeight="1">
      <c r="A56" s="25"/>
      <c r="B56" s="1" t="s">
        <v>35</v>
      </c>
      <c r="C56" s="2">
        <v>992</v>
      </c>
      <c r="D56" s="2" t="s">
        <v>10</v>
      </c>
      <c r="E56" s="2" t="s">
        <v>30</v>
      </c>
      <c r="F56" s="2" t="s">
        <v>87</v>
      </c>
      <c r="G56" s="2" t="s">
        <v>36</v>
      </c>
      <c r="H56" s="3">
        <v>20</v>
      </c>
      <c r="I56" s="40"/>
      <c r="J56" s="41"/>
      <c r="K56" s="41"/>
      <c r="L56" s="41"/>
      <c r="M56" s="41"/>
      <c r="N56" s="41"/>
      <c r="O56" s="41"/>
      <c r="P56" s="41"/>
    </row>
    <row r="57" spans="1:16" s="5" customFormat="1" ht="68.25" customHeight="1">
      <c r="A57" s="25"/>
      <c r="B57" s="1" t="s">
        <v>118</v>
      </c>
      <c r="C57" s="2"/>
      <c r="D57" s="2"/>
      <c r="E57" s="2"/>
      <c r="F57" s="2" t="s">
        <v>111</v>
      </c>
      <c r="G57" s="2"/>
      <c r="H57" s="3">
        <f>H58</f>
        <v>5</v>
      </c>
      <c r="I57" s="40"/>
      <c r="J57" s="41"/>
      <c r="K57" s="41"/>
      <c r="L57" s="41"/>
      <c r="M57" s="41"/>
      <c r="N57" s="41"/>
      <c r="O57" s="41"/>
      <c r="P57" s="41"/>
    </row>
    <row r="58" spans="1:16" s="5" customFormat="1" ht="39" customHeight="1">
      <c r="A58" s="25"/>
      <c r="B58" s="1" t="s">
        <v>86</v>
      </c>
      <c r="C58" s="2"/>
      <c r="D58" s="2"/>
      <c r="E58" s="2"/>
      <c r="F58" s="2" t="s">
        <v>111</v>
      </c>
      <c r="G58" s="2" t="s">
        <v>34</v>
      </c>
      <c r="H58" s="3">
        <v>5</v>
      </c>
      <c r="I58" s="40"/>
      <c r="J58" s="41"/>
      <c r="K58" s="41"/>
      <c r="L58" s="41"/>
      <c r="M58" s="41"/>
      <c r="N58" s="41"/>
      <c r="O58" s="41"/>
      <c r="P58" s="41"/>
    </row>
    <row r="59" spans="1:9" ht="41.25">
      <c r="A59" s="25">
        <v>6</v>
      </c>
      <c r="B59" s="1" t="s">
        <v>96</v>
      </c>
      <c r="C59" s="2"/>
      <c r="D59" s="2" t="s">
        <v>19</v>
      </c>
      <c r="E59" s="2" t="s">
        <v>11</v>
      </c>
      <c r="F59" s="2" t="s">
        <v>109</v>
      </c>
      <c r="G59" s="2"/>
      <c r="H59" s="3">
        <f>H60</f>
        <v>350</v>
      </c>
      <c r="I59" s="40"/>
    </row>
    <row r="60" spans="1:16" s="5" customFormat="1" ht="48" customHeight="1">
      <c r="A60" s="25"/>
      <c r="B60" s="1" t="s">
        <v>96</v>
      </c>
      <c r="C60" s="2"/>
      <c r="D60" s="2" t="s">
        <v>19</v>
      </c>
      <c r="E60" s="2" t="s">
        <v>11</v>
      </c>
      <c r="F60" s="2" t="s">
        <v>109</v>
      </c>
      <c r="G60" s="2"/>
      <c r="H60" s="3">
        <f>H61</f>
        <v>350</v>
      </c>
      <c r="I60" s="40"/>
      <c r="J60" s="41"/>
      <c r="K60" s="41"/>
      <c r="L60" s="41"/>
      <c r="M60" s="41"/>
      <c r="N60" s="41"/>
      <c r="O60" s="41"/>
      <c r="P60" s="41"/>
    </row>
    <row r="61" spans="1:16" s="5" customFormat="1" ht="33" customHeight="1">
      <c r="A61" s="25"/>
      <c r="B61" s="1" t="s">
        <v>86</v>
      </c>
      <c r="C61" s="2"/>
      <c r="D61" s="2" t="s">
        <v>19</v>
      </c>
      <c r="E61" s="2" t="s">
        <v>11</v>
      </c>
      <c r="F61" s="2" t="s">
        <v>109</v>
      </c>
      <c r="G61" s="2" t="s">
        <v>34</v>
      </c>
      <c r="H61" s="3">
        <v>350</v>
      </c>
      <c r="I61" s="40"/>
      <c r="J61" s="41"/>
      <c r="K61" s="41"/>
      <c r="L61" s="41"/>
      <c r="M61" s="41"/>
      <c r="N61" s="41"/>
      <c r="O61" s="41"/>
      <c r="P61" s="41"/>
    </row>
    <row r="62" spans="1:16" s="5" customFormat="1" ht="54.75">
      <c r="A62" s="25">
        <v>7</v>
      </c>
      <c r="B62" s="1" t="s">
        <v>90</v>
      </c>
      <c r="C62" s="2"/>
      <c r="D62" s="2" t="s">
        <v>19</v>
      </c>
      <c r="E62" s="2" t="s">
        <v>11</v>
      </c>
      <c r="F62" s="2" t="s">
        <v>91</v>
      </c>
      <c r="G62" s="2"/>
      <c r="H62" s="3">
        <f>H63</f>
        <v>7</v>
      </c>
      <c r="I62" s="40"/>
      <c r="J62" s="41"/>
      <c r="K62" s="41"/>
      <c r="L62" s="41"/>
      <c r="M62" s="41"/>
      <c r="N62" s="41"/>
      <c r="O62" s="41"/>
      <c r="P62" s="41"/>
    </row>
    <row r="63" spans="1:16" s="5" customFormat="1" ht="27">
      <c r="A63" s="25"/>
      <c r="B63" s="1" t="s">
        <v>86</v>
      </c>
      <c r="C63" s="2"/>
      <c r="D63" s="2" t="s">
        <v>19</v>
      </c>
      <c r="E63" s="2" t="s">
        <v>11</v>
      </c>
      <c r="F63" s="2" t="s">
        <v>91</v>
      </c>
      <c r="G63" s="2" t="s">
        <v>34</v>
      </c>
      <c r="H63" s="3">
        <f>3.8+3.2</f>
        <v>7</v>
      </c>
      <c r="I63" s="40"/>
      <c r="J63" s="41"/>
      <c r="K63" s="41"/>
      <c r="L63" s="41"/>
      <c r="M63" s="41"/>
      <c r="N63" s="41"/>
      <c r="O63" s="41"/>
      <c r="P63" s="41"/>
    </row>
    <row r="64" spans="1:16" s="5" customFormat="1" ht="45.75" customHeight="1">
      <c r="A64" s="25">
        <v>8</v>
      </c>
      <c r="B64" s="6" t="s">
        <v>97</v>
      </c>
      <c r="C64" s="2"/>
      <c r="D64" s="2" t="s">
        <v>22</v>
      </c>
      <c r="E64" s="2" t="s">
        <v>10</v>
      </c>
      <c r="F64" s="2" t="s">
        <v>98</v>
      </c>
      <c r="G64" s="2"/>
      <c r="H64" s="3">
        <f>H65</f>
        <v>14742</v>
      </c>
      <c r="I64" s="40"/>
      <c r="J64" s="41"/>
      <c r="K64" s="41"/>
      <c r="L64" s="41"/>
      <c r="M64" s="41"/>
      <c r="N64" s="41"/>
      <c r="O64" s="41"/>
      <c r="P64" s="41"/>
    </row>
    <row r="65" spans="1:16" s="5" customFormat="1" ht="75" customHeight="1">
      <c r="A65" s="25"/>
      <c r="B65" s="6" t="s">
        <v>99</v>
      </c>
      <c r="C65" s="2"/>
      <c r="D65" s="2" t="s">
        <v>22</v>
      </c>
      <c r="E65" s="2" t="s">
        <v>10</v>
      </c>
      <c r="F65" s="2" t="s">
        <v>98</v>
      </c>
      <c r="G65" s="2"/>
      <c r="H65" s="3">
        <f>H68+H66+H67</f>
        <v>14742</v>
      </c>
      <c r="I65" s="40"/>
      <c r="J65" s="41"/>
      <c r="K65" s="41"/>
      <c r="L65" s="41"/>
      <c r="M65" s="41"/>
      <c r="N65" s="41"/>
      <c r="O65" s="41"/>
      <c r="P65" s="41"/>
    </row>
    <row r="66" spans="1:16" s="5" customFormat="1" ht="54.75">
      <c r="A66" s="25"/>
      <c r="B66" s="1" t="s">
        <v>32</v>
      </c>
      <c r="C66" s="2"/>
      <c r="D66" s="2"/>
      <c r="E66" s="2"/>
      <c r="F66" s="2" t="s">
        <v>98</v>
      </c>
      <c r="G66" s="2" t="s">
        <v>33</v>
      </c>
      <c r="H66" s="3">
        <f>7830+3642</f>
        <v>11472</v>
      </c>
      <c r="I66" s="40"/>
      <c r="J66" s="41"/>
      <c r="K66" s="41"/>
      <c r="L66" s="41"/>
      <c r="M66" s="41"/>
      <c r="N66" s="41"/>
      <c r="O66" s="41"/>
      <c r="P66" s="41"/>
    </row>
    <row r="67" spans="1:16" s="5" customFormat="1" ht="27">
      <c r="A67" s="25"/>
      <c r="B67" s="1" t="s">
        <v>86</v>
      </c>
      <c r="C67" s="2"/>
      <c r="D67" s="2"/>
      <c r="E67" s="2"/>
      <c r="F67" s="2" t="s">
        <v>98</v>
      </c>
      <c r="G67" s="2" t="s">
        <v>34</v>
      </c>
      <c r="H67" s="3">
        <v>3239</v>
      </c>
      <c r="I67" s="40"/>
      <c r="J67" s="41"/>
      <c r="K67" s="41"/>
      <c r="L67" s="41"/>
      <c r="M67" s="41"/>
      <c r="N67" s="41"/>
      <c r="O67" s="41"/>
      <c r="P67" s="41"/>
    </row>
    <row r="68" spans="1:16" s="5" customFormat="1" ht="13.5">
      <c r="A68" s="25"/>
      <c r="B68" s="1" t="s">
        <v>35</v>
      </c>
      <c r="C68" s="2"/>
      <c r="D68" s="2" t="s">
        <v>22</v>
      </c>
      <c r="E68" s="2" t="s">
        <v>10</v>
      </c>
      <c r="F68" s="2" t="s">
        <v>98</v>
      </c>
      <c r="G68" s="2" t="s">
        <v>36</v>
      </c>
      <c r="H68" s="3">
        <v>31</v>
      </c>
      <c r="I68" s="40"/>
      <c r="J68" s="41"/>
      <c r="K68" s="41"/>
      <c r="L68" s="41"/>
      <c r="M68" s="41"/>
      <c r="N68" s="41"/>
      <c r="O68" s="41"/>
      <c r="P68" s="41"/>
    </row>
    <row r="69" spans="1:16" s="5" customFormat="1" ht="105" customHeight="1">
      <c r="A69" s="25">
        <v>9</v>
      </c>
      <c r="B69" s="1" t="s">
        <v>92</v>
      </c>
      <c r="C69" s="2"/>
      <c r="D69" s="2" t="s">
        <v>19</v>
      </c>
      <c r="E69" s="2" t="s">
        <v>11</v>
      </c>
      <c r="F69" s="2" t="s">
        <v>93</v>
      </c>
      <c r="G69" s="2"/>
      <c r="H69" s="3">
        <f>H70</f>
        <v>5</v>
      </c>
      <c r="I69" s="40"/>
      <c r="J69" s="41"/>
      <c r="K69" s="41"/>
      <c r="L69" s="41"/>
      <c r="M69" s="41"/>
      <c r="N69" s="41"/>
      <c r="O69" s="41"/>
      <c r="P69" s="41"/>
    </row>
    <row r="70" spans="1:16" s="5" customFormat="1" ht="27">
      <c r="A70" s="25"/>
      <c r="B70" s="27" t="s">
        <v>86</v>
      </c>
      <c r="C70" s="2"/>
      <c r="D70" s="2" t="s">
        <v>19</v>
      </c>
      <c r="E70" s="2" t="s">
        <v>11</v>
      </c>
      <c r="F70" s="2" t="s">
        <v>93</v>
      </c>
      <c r="G70" s="2" t="s">
        <v>34</v>
      </c>
      <c r="H70" s="3">
        <f>1.2+3.8</f>
        <v>5</v>
      </c>
      <c r="I70" s="40"/>
      <c r="J70" s="41"/>
      <c r="K70" s="41"/>
      <c r="L70" s="41"/>
      <c r="M70" s="41"/>
      <c r="N70" s="41"/>
      <c r="O70" s="41"/>
      <c r="P70" s="41"/>
    </row>
    <row r="71" spans="1:16" s="5" customFormat="1" ht="13.5">
      <c r="A71" s="25">
        <v>10</v>
      </c>
      <c r="B71" s="1" t="s">
        <v>71</v>
      </c>
      <c r="C71" s="2">
        <v>992</v>
      </c>
      <c r="D71" s="2" t="s">
        <v>10</v>
      </c>
      <c r="E71" s="2" t="s">
        <v>12</v>
      </c>
      <c r="F71" s="2" t="s">
        <v>46</v>
      </c>
      <c r="G71" s="2"/>
      <c r="H71" s="3">
        <f>H72</f>
        <v>1369.5</v>
      </c>
      <c r="I71" s="40"/>
      <c r="J71" s="41"/>
      <c r="K71" s="41"/>
      <c r="L71" s="41"/>
      <c r="M71" s="41"/>
      <c r="N71" s="41"/>
      <c r="O71" s="41"/>
      <c r="P71" s="41"/>
    </row>
    <row r="72" spans="1:16" s="5" customFormat="1" ht="54.75">
      <c r="A72" s="25"/>
      <c r="B72" s="1" t="s">
        <v>32</v>
      </c>
      <c r="C72" s="2">
        <v>992</v>
      </c>
      <c r="D72" s="2" t="s">
        <v>10</v>
      </c>
      <c r="E72" s="2" t="s">
        <v>12</v>
      </c>
      <c r="F72" s="2" t="s">
        <v>46</v>
      </c>
      <c r="G72" s="2" t="s">
        <v>33</v>
      </c>
      <c r="H72" s="3">
        <f>1017+307+45.5</f>
        <v>1369.5</v>
      </c>
      <c r="I72" s="40"/>
      <c r="J72" s="41"/>
      <c r="K72" s="41"/>
      <c r="L72" s="41"/>
      <c r="M72" s="41"/>
      <c r="N72" s="41"/>
      <c r="O72" s="41"/>
      <c r="P72" s="41"/>
    </row>
    <row r="73" spans="1:16" s="5" customFormat="1" ht="27">
      <c r="A73" s="25">
        <v>11</v>
      </c>
      <c r="B73" s="1" t="s">
        <v>38</v>
      </c>
      <c r="C73" s="2">
        <v>992</v>
      </c>
      <c r="D73" s="2" t="s">
        <v>10</v>
      </c>
      <c r="E73" s="2" t="s">
        <v>15</v>
      </c>
      <c r="F73" s="2" t="s">
        <v>100</v>
      </c>
      <c r="G73" s="2"/>
      <c r="H73" s="3">
        <f>H74</f>
        <v>300</v>
      </c>
      <c r="I73" s="40">
        <v>-500</v>
      </c>
      <c r="J73" s="41"/>
      <c r="K73" s="41"/>
      <c r="L73" s="41"/>
      <c r="M73" s="41"/>
      <c r="N73" s="41"/>
      <c r="O73" s="41"/>
      <c r="P73" s="41"/>
    </row>
    <row r="74" spans="1:16" s="5" customFormat="1" ht="13.5">
      <c r="A74" s="25"/>
      <c r="B74" s="1" t="s">
        <v>35</v>
      </c>
      <c r="C74" s="2">
        <v>992</v>
      </c>
      <c r="D74" s="2" t="s">
        <v>10</v>
      </c>
      <c r="E74" s="2" t="s">
        <v>15</v>
      </c>
      <c r="F74" s="2" t="s">
        <v>100</v>
      </c>
      <c r="G74" s="2" t="s">
        <v>36</v>
      </c>
      <c r="H74" s="3">
        <f>300+500-500</f>
        <v>300</v>
      </c>
      <c r="I74" s="40"/>
      <c r="J74" s="41"/>
      <c r="K74" s="41"/>
      <c r="L74" s="41"/>
      <c r="M74" s="41"/>
      <c r="N74" s="41"/>
      <c r="O74" s="41"/>
      <c r="P74" s="41"/>
    </row>
    <row r="75" spans="1:16" s="5" customFormat="1" ht="35.25" customHeight="1" hidden="1">
      <c r="A75" s="25">
        <v>12</v>
      </c>
      <c r="B75" s="1" t="s">
        <v>51</v>
      </c>
      <c r="C75" s="2">
        <v>992</v>
      </c>
      <c r="D75" s="2" t="s">
        <v>10</v>
      </c>
      <c r="E75" s="2" t="s">
        <v>30</v>
      </c>
      <c r="F75" s="2" t="s">
        <v>50</v>
      </c>
      <c r="G75" s="2"/>
      <c r="H75" s="3">
        <f>H76</f>
        <v>0</v>
      </c>
      <c r="I75" s="40"/>
      <c r="J75" s="41"/>
      <c r="K75" s="41"/>
      <c r="L75" s="41"/>
      <c r="M75" s="41"/>
      <c r="N75" s="41"/>
      <c r="O75" s="41"/>
      <c r="P75" s="41"/>
    </row>
    <row r="76" spans="1:16" s="5" customFormat="1" ht="30" customHeight="1" hidden="1">
      <c r="A76" s="25"/>
      <c r="B76" s="1" t="s">
        <v>86</v>
      </c>
      <c r="C76" s="2">
        <v>992</v>
      </c>
      <c r="D76" s="2" t="s">
        <v>10</v>
      </c>
      <c r="E76" s="2" t="s">
        <v>30</v>
      </c>
      <c r="F76" s="2" t="s">
        <v>50</v>
      </c>
      <c r="G76" s="2" t="s">
        <v>34</v>
      </c>
      <c r="H76" s="3"/>
      <c r="I76" s="40"/>
      <c r="J76" s="41"/>
      <c r="K76" s="41"/>
      <c r="L76" s="41"/>
      <c r="M76" s="41"/>
      <c r="N76" s="41"/>
      <c r="O76" s="41"/>
      <c r="P76" s="41"/>
    </row>
    <row r="77" spans="1:16" s="5" customFormat="1" ht="27">
      <c r="A77" s="25">
        <v>12</v>
      </c>
      <c r="B77" s="1" t="s">
        <v>39</v>
      </c>
      <c r="C77" s="2">
        <v>992</v>
      </c>
      <c r="D77" s="2" t="s">
        <v>12</v>
      </c>
      <c r="E77" s="2" t="s">
        <v>11</v>
      </c>
      <c r="F77" s="2" t="s">
        <v>69</v>
      </c>
      <c r="G77" s="28"/>
      <c r="H77" s="3">
        <f>H78+H79</f>
        <v>1064</v>
      </c>
      <c r="I77" s="40"/>
      <c r="J77" s="41"/>
      <c r="K77" s="41"/>
      <c r="L77" s="41"/>
      <c r="M77" s="41"/>
      <c r="N77" s="41"/>
      <c r="O77" s="41"/>
      <c r="P77" s="41"/>
    </row>
    <row r="78" spans="1:16" s="5" customFormat="1" ht="54.75">
      <c r="A78" s="25"/>
      <c r="B78" s="1" t="s">
        <v>32</v>
      </c>
      <c r="C78" s="2">
        <v>992</v>
      </c>
      <c r="D78" s="2" t="s">
        <v>12</v>
      </c>
      <c r="E78" s="2" t="s">
        <v>11</v>
      </c>
      <c r="F78" s="2" t="s">
        <v>69</v>
      </c>
      <c r="G78" s="2">
        <v>100</v>
      </c>
      <c r="H78" s="3">
        <f>700+215+137.9</f>
        <v>1052.9</v>
      </c>
      <c r="I78" s="40"/>
      <c r="J78" s="41"/>
      <c r="K78" s="41"/>
      <c r="L78" s="41"/>
      <c r="M78" s="41"/>
      <c r="N78" s="41"/>
      <c r="O78" s="41"/>
      <c r="P78" s="41"/>
    </row>
    <row r="79" spans="1:16" s="5" customFormat="1" ht="27">
      <c r="A79" s="25"/>
      <c r="B79" s="1" t="s">
        <v>86</v>
      </c>
      <c r="C79" s="2">
        <v>992</v>
      </c>
      <c r="D79" s="2" t="s">
        <v>12</v>
      </c>
      <c r="E79" s="2" t="s">
        <v>11</v>
      </c>
      <c r="F79" s="2" t="s">
        <v>69</v>
      </c>
      <c r="G79" s="2">
        <v>200</v>
      </c>
      <c r="H79" s="3">
        <f>11.1</f>
        <v>11.1</v>
      </c>
      <c r="I79" s="40"/>
      <c r="J79" s="41"/>
      <c r="K79" s="41"/>
      <c r="L79" s="41"/>
      <c r="M79" s="41"/>
      <c r="N79" s="41"/>
      <c r="O79" s="41"/>
      <c r="P79" s="41"/>
    </row>
    <row r="80" spans="1:16" s="5" customFormat="1" ht="13.5">
      <c r="A80" s="25">
        <v>13</v>
      </c>
      <c r="B80" s="1" t="s">
        <v>73</v>
      </c>
      <c r="C80" s="2">
        <v>992</v>
      </c>
      <c r="D80" s="2" t="s">
        <v>10</v>
      </c>
      <c r="E80" s="2" t="s">
        <v>13</v>
      </c>
      <c r="F80" s="2" t="s">
        <v>48</v>
      </c>
      <c r="G80" s="2"/>
      <c r="H80" s="3">
        <f>H81+H82+H83</f>
        <v>9092.3</v>
      </c>
      <c r="I80" s="40"/>
      <c r="J80" s="41"/>
      <c r="K80" s="41"/>
      <c r="L80" s="41"/>
      <c r="M80" s="41"/>
      <c r="N80" s="41"/>
      <c r="O80" s="41"/>
      <c r="P80" s="41"/>
    </row>
    <row r="81" spans="1:16" s="5" customFormat="1" ht="54.75">
      <c r="A81" s="25"/>
      <c r="B81" s="1" t="s">
        <v>32</v>
      </c>
      <c r="C81" s="2">
        <v>992</v>
      </c>
      <c r="D81" s="2" t="s">
        <v>10</v>
      </c>
      <c r="E81" s="2" t="s">
        <v>13</v>
      </c>
      <c r="F81" s="2" t="s">
        <v>48</v>
      </c>
      <c r="G81" s="2" t="s">
        <v>33</v>
      </c>
      <c r="H81" s="3">
        <f>8447.9+600</f>
        <v>9047.9</v>
      </c>
      <c r="I81" s="40"/>
      <c r="J81" s="41"/>
      <c r="K81" s="41"/>
      <c r="L81" s="41"/>
      <c r="M81" s="41"/>
      <c r="N81" s="41"/>
      <c r="O81" s="41"/>
      <c r="P81" s="41"/>
    </row>
    <row r="82" spans="1:16" s="5" customFormat="1" ht="27">
      <c r="A82" s="25"/>
      <c r="B82" s="1" t="s">
        <v>86</v>
      </c>
      <c r="C82" s="2">
        <v>992</v>
      </c>
      <c r="D82" s="2" t="s">
        <v>10</v>
      </c>
      <c r="E82" s="2" t="s">
        <v>13</v>
      </c>
      <c r="F82" s="2" t="s">
        <v>48</v>
      </c>
      <c r="G82" s="2" t="s">
        <v>34</v>
      </c>
      <c r="H82" s="3">
        <v>26.4</v>
      </c>
      <c r="I82" s="40"/>
      <c r="J82" s="41"/>
      <c r="K82" s="41"/>
      <c r="L82" s="41"/>
      <c r="M82" s="41"/>
      <c r="N82" s="41"/>
      <c r="O82" s="41"/>
      <c r="P82" s="41"/>
    </row>
    <row r="83" spans="1:16" s="5" customFormat="1" ht="13.5">
      <c r="A83" s="25"/>
      <c r="B83" s="1" t="s">
        <v>35</v>
      </c>
      <c r="C83" s="2">
        <v>992</v>
      </c>
      <c r="D83" s="2" t="s">
        <v>10</v>
      </c>
      <c r="E83" s="2" t="s">
        <v>13</v>
      </c>
      <c r="F83" s="2" t="s">
        <v>48</v>
      </c>
      <c r="G83" s="2" t="s">
        <v>36</v>
      </c>
      <c r="H83" s="3">
        <v>18</v>
      </c>
      <c r="I83" s="40"/>
      <c r="J83" s="41"/>
      <c r="K83" s="41"/>
      <c r="L83" s="41"/>
      <c r="M83" s="41"/>
      <c r="N83" s="41"/>
      <c r="O83" s="41"/>
      <c r="P83" s="41"/>
    </row>
    <row r="84" spans="1:16" s="5" customFormat="1" ht="27">
      <c r="A84" s="25">
        <v>14</v>
      </c>
      <c r="B84" s="1" t="s">
        <v>31</v>
      </c>
      <c r="C84" s="2">
        <v>992</v>
      </c>
      <c r="D84" s="2" t="s">
        <v>10</v>
      </c>
      <c r="E84" s="2" t="s">
        <v>13</v>
      </c>
      <c r="F84" s="2" t="s">
        <v>74</v>
      </c>
      <c r="G84" s="2"/>
      <c r="H84" s="3">
        <f>H85</f>
        <v>7.6</v>
      </c>
      <c r="I84" s="40"/>
      <c r="J84" s="41"/>
      <c r="K84" s="41"/>
      <c r="L84" s="41"/>
      <c r="M84" s="41"/>
      <c r="N84" s="41"/>
      <c r="O84" s="41"/>
      <c r="P84" s="41"/>
    </row>
    <row r="85" spans="1:16" s="5" customFormat="1" ht="28.5" customHeight="1">
      <c r="A85" s="25"/>
      <c r="B85" s="1" t="s">
        <v>86</v>
      </c>
      <c r="C85" s="2">
        <v>992</v>
      </c>
      <c r="D85" s="2" t="s">
        <v>10</v>
      </c>
      <c r="E85" s="2" t="s">
        <v>13</v>
      </c>
      <c r="F85" s="2" t="s">
        <v>74</v>
      </c>
      <c r="G85" s="2" t="s">
        <v>34</v>
      </c>
      <c r="H85" s="3">
        <v>7.6</v>
      </c>
      <c r="I85" s="40"/>
      <c r="J85" s="41"/>
      <c r="K85" s="41"/>
      <c r="L85" s="41"/>
      <c r="M85" s="41"/>
      <c r="N85" s="41"/>
      <c r="O85" s="41"/>
      <c r="P85" s="41"/>
    </row>
    <row r="86" spans="1:16" s="5" customFormat="1" ht="13.5">
      <c r="A86" s="25">
        <v>15</v>
      </c>
      <c r="B86" s="1" t="s">
        <v>116</v>
      </c>
      <c r="C86" s="2">
        <v>992</v>
      </c>
      <c r="D86" s="2" t="s">
        <v>10</v>
      </c>
      <c r="E86" s="2" t="s">
        <v>18</v>
      </c>
      <c r="F86" s="2" t="s">
        <v>49</v>
      </c>
      <c r="G86" s="2"/>
      <c r="H86" s="3">
        <f>H87</f>
        <v>273</v>
      </c>
      <c r="I86" s="40"/>
      <c r="J86" s="41"/>
      <c r="K86" s="41"/>
      <c r="L86" s="41"/>
      <c r="M86" s="41"/>
      <c r="N86" s="41"/>
      <c r="O86" s="41"/>
      <c r="P86" s="41"/>
    </row>
    <row r="87" spans="1:16" s="5" customFormat="1" ht="13.5">
      <c r="A87" s="25"/>
      <c r="B87" s="1" t="s">
        <v>43</v>
      </c>
      <c r="C87" s="2">
        <v>992</v>
      </c>
      <c r="D87" s="2" t="s">
        <v>10</v>
      </c>
      <c r="E87" s="2" t="s">
        <v>18</v>
      </c>
      <c r="F87" s="2" t="s">
        <v>49</v>
      </c>
      <c r="G87" s="2" t="s">
        <v>37</v>
      </c>
      <c r="H87" s="3">
        <f>438-165</f>
        <v>273</v>
      </c>
      <c r="I87" s="40"/>
      <c r="J87" s="41"/>
      <c r="K87" s="41"/>
      <c r="L87" s="41"/>
      <c r="M87" s="41"/>
      <c r="N87" s="41"/>
      <c r="O87" s="41"/>
      <c r="P87" s="41"/>
    </row>
    <row r="88" spans="1:16" s="5" customFormat="1" ht="13.5">
      <c r="A88" s="25">
        <v>16</v>
      </c>
      <c r="B88" s="1" t="s">
        <v>89</v>
      </c>
      <c r="C88" s="2">
        <v>992</v>
      </c>
      <c r="D88" s="2" t="s">
        <v>10</v>
      </c>
      <c r="E88" s="2" t="s">
        <v>18</v>
      </c>
      <c r="F88" s="2" t="s">
        <v>101</v>
      </c>
      <c r="G88" s="2"/>
      <c r="H88" s="3">
        <f>H89</f>
        <v>273</v>
      </c>
      <c r="I88" s="40"/>
      <c r="J88" s="41"/>
      <c r="K88" s="41"/>
      <c r="L88" s="41"/>
      <c r="M88" s="41"/>
      <c r="N88" s="41"/>
      <c r="O88" s="41"/>
      <c r="P88" s="41"/>
    </row>
    <row r="89" spans="1:16" s="5" customFormat="1" ht="13.5">
      <c r="A89" s="25"/>
      <c r="B89" s="1" t="s">
        <v>43</v>
      </c>
      <c r="C89" s="2">
        <v>992</v>
      </c>
      <c r="D89" s="2" t="s">
        <v>10</v>
      </c>
      <c r="E89" s="2" t="s">
        <v>18</v>
      </c>
      <c r="F89" s="2" t="s">
        <v>101</v>
      </c>
      <c r="G89" s="2" t="s">
        <v>37</v>
      </c>
      <c r="H89" s="3">
        <v>273</v>
      </c>
      <c r="I89" s="40"/>
      <c r="J89" s="41"/>
      <c r="K89" s="41"/>
      <c r="L89" s="41"/>
      <c r="M89" s="41"/>
      <c r="N89" s="41"/>
      <c r="O89" s="41"/>
      <c r="P89" s="41"/>
    </row>
    <row r="90" spans="1:16" s="5" customFormat="1" ht="18.75" customHeight="1">
      <c r="A90" s="25">
        <v>17</v>
      </c>
      <c r="B90" s="1" t="s">
        <v>20</v>
      </c>
      <c r="C90" s="2">
        <v>992</v>
      </c>
      <c r="D90" s="2" t="s">
        <v>19</v>
      </c>
      <c r="E90" s="2" t="s">
        <v>11</v>
      </c>
      <c r="F90" s="2" t="s">
        <v>56</v>
      </c>
      <c r="G90" s="2"/>
      <c r="H90" s="3">
        <f>H91</f>
        <v>6928.5</v>
      </c>
      <c r="I90" s="40"/>
      <c r="J90" s="41"/>
      <c r="K90" s="41"/>
      <c r="L90" s="41"/>
      <c r="M90" s="41"/>
      <c r="N90" s="41"/>
      <c r="O90" s="41"/>
      <c r="P90" s="41"/>
    </row>
    <row r="91" spans="1:16" s="5" customFormat="1" ht="32.25" customHeight="1">
      <c r="A91" s="25"/>
      <c r="B91" s="1" t="s">
        <v>86</v>
      </c>
      <c r="C91" s="2">
        <v>992</v>
      </c>
      <c r="D91" s="2" t="s">
        <v>19</v>
      </c>
      <c r="E91" s="2" t="s">
        <v>11</v>
      </c>
      <c r="F91" s="2" t="s">
        <v>56</v>
      </c>
      <c r="G91" s="2" t="s">
        <v>34</v>
      </c>
      <c r="H91" s="3">
        <f>5500+1628.5-200</f>
        <v>6928.5</v>
      </c>
      <c r="I91" s="40"/>
      <c r="J91" s="41"/>
      <c r="K91" s="41"/>
      <c r="L91" s="41"/>
      <c r="M91" s="41"/>
      <c r="N91" s="41"/>
      <c r="O91" s="41"/>
      <c r="P91" s="41"/>
    </row>
    <row r="92" spans="1:16" s="5" customFormat="1" ht="18.75" customHeight="1">
      <c r="A92" s="25">
        <v>18</v>
      </c>
      <c r="B92" s="1" t="s">
        <v>75</v>
      </c>
      <c r="C92" s="2">
        <v>992</v>
      </c>
      <c r="D92" s="2" t="s">
        <v>19</v>
      </c>
      <c r="E92" s="2" t="s">
        <v>11</v>
      </c>
      <c r="F92" s="2" t="s">
        <v>57</v>
      </c>
      <c r="G92" s="2"/>
      <c r="H92" s="3">
        <f>H93</f>
        <v>1500</v>
      </c>
      <c r="I92" s="40"/>
      <c r="J92" s="41"/>
      <c r="K92" s="41"/>
      <c r="L92" s="41"/>
      <c r="M92" s="41"/>
      <c r="N92" s="41"/>
      <c r="O92" s="41"/>
      <c r="P92" s="41"/>
    </row>
    <row r="93" spans="1:16" s="5" customFormat="1" ht="30.75" customHeight="1">
      <c r="A93" s="25"/>
      <c r="B93" s="1" t="s">
        <v>86</v>
      </c>
      <c r="C93" s="2">
        <v>992</v>
      </c>
      <c r="D93" s="2" t="s">
        <v>19</v>
      </c>
      <c r="E93" s="2" t="s">
        <v>11</v>
      </c>
      <c r="F93" s="2" t="s">
        <v>57</v>
      </c>
      <c r="G93" s="2" t="s">
        <v>34</v>
      </c>
      <c r="H93" s="3">
        <f>1900-400</f>
        <v>1500</v>
      </c>
      <c r="I93" s="40"/>
      <c r="J93" s="41"/>
      <c r="K93" s="41"/>
      <c r="L93" s="41"/>
      <c r="M93" s="41"/>
      <c r="N93" s="41"/>
      <c r="O93" s="41"/>
      <c r="P93" s="41"/>
    </row>
    <row r="94" spans="1:16" s="5" customFormat="1" ht="13.5">
      <c r="A94" s="25">
        <v>19</v>
      </c>
      <c r="B94" s="1" t="s">
        <v>76</v>
      </c>
      <c r="C94" s="2">
        <v>992</v>
      </c>
      <c r="D94" s="2" t="s">
        <v>19</v>
      </c>
      <c r="E94" s="2" t="s">
        <v>11</v>
      </c>
      <c r="F94" s="2" t="s">
        <v>58</v>
      </c>
      <c r="G94" s="2"/>
      <c r="H94" s="3">
        <f>H95+H96</f>
        <v>899</v>
      </c>
      <c r="I94" s="40"/>
      <c r="J94" s="41"/>
      <c r="K94" s="41"/>
      <c r="L94" s="41"/>
      <c r="M94" s="41"/>
      <c r="N94" s="41"/>
      <c r="O94" s="41"/>
      <c r="P94" s="41"/>
    </row>
    <row r="95" spans="1:16" s="5" customFormat="1" ht="27">
      <c r="A95" s="25"/>
      <c r="B95" s="1" t="s">
        <v>86</v>
      </c>
      <c r="C95" s="2">
        <v>992</v>
      </c>
      <c r="D95" s="2" t="s">
        <v>19</v>
      </c>
      <c r="E95" s="2" t="s">
        <v>11</v>
      </c>
      <c r="F95" s="2" t="s">
        <v>58</v>
      </c>
      <c r="G95" s="2" t="s">
        <v>34</v>
      </c>
      <c r="H95" s="3">
        <v>700</v>
      </c>
      <c r="I95" s="40"/>
      <c r="J95" s="41"/>
      <c r="K95" s="41"/>
      <c r="L95" s="41"/>
      <c r="M95" s="41"/>
      <c r="N95" s="41"/>
      <c r="O95" s="41"/>
      <c r="P95" s="41"/>
    </row>
    <row r="96" spans="1:16" s="5" customFormat="1" ht="13.5">
      <c r="A96" s="25"/>
      <c r="B96" s="1" t="s">
        <v>43</v>
      </c>
      <c r="C96" s="2"/>
      <c r="D96" s="2"/>
      <c r="E96" s="2"/>
      <c r="F96" s="2" t="s">
        <v>58</v>
      </c>
      <c r="G96" s="2" t="s">
        <v>37</v>
      </c>
      <c r="H96" s="3">
        <f>212.6-13.6</f>
        <v>199</v>
      </c>
      <c r="I96" s="40"/>
      <c r="J96" s="41"/>
      <c r="K96" s="41"/>
      <c r="L96" s="41"/>
      <c r="M96" s="41"/>
      <c r="N96" s="41"/>
      <c r="O96" s="41"/>
      <c r="P96" s="41"/>
    </row>
    <row r="97" spans="1:16" s="5" customFormat="1" ht="13.5">
      <c r="A97" s="25">
        <v>20</v>
      </c>
      <c r="B97" s="1" t="s">
        <v>21</v>
      </c>
      <c r="C97" s="2">
        <v>992</v>
      </c>
      <c r="D97" s="2" t="s">
        <v>19</v>
      </c>
      <c r="E97" s="2" t="s">
        <v>11</v>
      </c>
      <c r="F97" s="2" t="s">
        <v>59</v>
      </c>
      <c r="G97" s="2"/>
      <c r="H97" s="3">
        <f>H98</f>
        <v>3926.9</v>
      </c>
      <c r="I97" s="40"/>
      <c r="J97" s="41"/>
      <c r="K97" s="41"/>
      <c r="L97" s="41"/>
      <c r="M97" s="41"/>
      <c r="N97" s="41"/>
      <c r="O97" s="41"/>
      <c r="P97" s="41"/>
    </row>
    <row r="98" spans="1:16" s="5" customFormat="1" ht="27">
      <c r="A98" s="25"/>
      <c r="B98" s="1" t="s">
        <v>86</v>
      </c>
      <c r="C98" s="2">
        <v>992</v>
      </c>
      <c r="D98" s="2" t="s">
        <v>19</v>
      </c>
      <c r="E98" s="2" t="s">
        <v>11</v>
      </c>
      <c r="F98" s="2" t="s">
        <v>59</v>
      </c>
      <c r="G98" s="2" t="s">
        <v>34</v>
      </c>
      <c r="H98" s="3">
        <f>2789.3+2000-862.4</f>
        <v>3926.9</v>
      </c>
      <c r="I98" s="40"/>
      <c r="J98" s="41"/>
      <c r="K98" s="41"/>
      <c r="L98" s="41"/>
      <c r="M98" s="41"/>
      <c r="N98" s="41"/>
      <c r="O98" s="41"/>
      <c r="P98" s="41"/>
    </row>
    <row r="99" spans="1:16" s="5" customFormat="1" ht="27">
      <c r="A99" s="25">
        <v>21</v>
      </c>
      <c r="B99" s="1" t="s">
        <v>110</v>
      </c>
      <c r="C99" s="2">
        <v>992</v>
      </c>
      <c r="D99" s="2" t="s">
        <v>19</v>
      </c>
      <c r="E99" s="2" t="s">
        <v>12</v>
      </c>
      <c r="F99" s="2" t="s">
        <v>55</v>
      </c>
      <c r="G99" s="2"/>
      <c r="H99" s="3">
        <f>H100</f>
        <v>1304</v>
      </c>
      <c r="I99" s="40"/>
      <c r="J99" s="41"/>
      <c r="K99" s="41"/>
      <c r="L99" s="41"/>
      <c r="M99" s="41"/>
      <c r="N99" s="41"/>
      <c r="O99" s="41"/>
      <c r="P99" s="41"/>
    </row>
    <row r="100" spans="1:16" s="5" customFormat="1" ht="27">
      <c r="A100" s="25"/>
      <c r="B100" s="1" t="s">
        <v>86</v>
      </c>
      <c r="C100" s="2">
        <v>992</v>
      </c>
      <c r="D100" s="2" t="s">
        <v>19</v>
      </c>
      <c r="E100" s="2" t="s">
        <v>12</v>
      </c>
      <c r="F100" s="2" t="s">
        <v>55</v>
      </c>
      <c r="G100" s="2" t="s">
        <v>34</v>
      </c>
      <c r="H100" s="3">
        <f>504+500-200+500</f>
        <v>1304</v>
      </c>
      <c r="I100" s="40">
        <v>500</v>
      </c>
      <c r="J100" s="41"/>
      <c r="K100" s="41"/>
      <c r="L100" s="41"/>
      <c r="M100" s="41"/>
      <c r="N100" s="41"/>
      <c r="O100" s="41"/>
      <c r="P100" s="41"/>
    </row>
    <row r="101" spans="1:16" s="5" customFormat="1" ht="13.5">
      <c r="A101" s="25">
        <v>22</v>
      </c>
      <c r="B101" s="1" t="s">
        <v>42</v>
      </c>
      <c r="C101" s="2">
        <v>992</v>
      </c>
      <c r="D101" s="2" t="s">
        <v>17</v>
      </c>
      <c r="E101" s="2" t="s">
        <v>10</v>
      </c>
      <c r="F101" s="2" t="s">
        <v>60</v>
      </c>
      <c r="G101" s="2"/>
      <c r="H101" s="3">
        <f>H102</f>
        <v>440.3</v>
      </c>
      <c r="I101" s="40"/>
      <c r="J101" s="41"/>
      <c r="K101" s="41"/>
      <c r="L101" s="41"/>
      <c r="M101" s="41"/>
      <c r="N101" s="41"/>
      <c r="O101" s="41"/>
      <c r="P101" s="41"/>
    </row>
    <row r="102" spans="1:16" s="5" customFormat="1" ht="13.5">
      <c r="A102" s="25"/>
      <c r="B102" s="1" t="s">
        <v>78</v>
      </c>
      <c r="C102" s="2"/>
      <c r="D102" s="2" t="s">
        <v>17</v>
      </c>
      <c r="E102" s="2" t="s">
        <v>10</v>
      </c>
      <c r="F102" s="2" t="s">
        <v>60</v>
      </c>
      <c r="G102" s="2" t="s">
        <v>45</v>
      </c>
      <c r="H102" s="3">
        <f>409.6+30.7</f>
        <v>440.3</v>
      </c>
      <c r="I102" s="40"/>
      <c r="J102" s="41"/>
      <c r="K102" s="41"/>
      <c r="L102" s="41"/>
      <c r="M102" s="41"/>
      <c r="N102" s="41"/>
      <c r="O102" s="41"/>
      <c r="P102" s="41"/>
    </row>
    <row r="103" spans="1:16" s="5" customFormat="1" ht="13.5">
      <c r="A103" s="25">
        <v>23</v>
      </c>
      <c r="B103" s="1" t="s">
        <v>40</v>
      </c>
      <c r="C103" s="2">
        <v>992</v>
      </c>
      <c r="D103" s="2" t="s">
        <v>19</v>
      </c>
      <c r="E103" s="2" t="s">
        <v>10</v>
      </c>
      <c r="F103" s="2" t="s">
        <v>54</v>
      </c>
      <c r="G103" s="2"/>
      <c r="H103" s="3">
        <f>H104</f>
        <v>16.9</v>
      </c>
      <c r="I103" s="40"/>
      <c r="J103" s="41"/>
      <c r="K103" s="41"/>
      <c r="L103" s="41"/>
      <c r="M103" s="41"/>
      <c r="N103" s="41"/>
      <c r="O103" s="41"/>
      <c r="P103" s="41"/>
    </row>
    <row r="104" spans="1:9" ht="27">
      <c r="A104" s="25"/>
      <c r="B104" s="1" t="s">
        <v>86</v>
      </c>
      <c r="C104" s="2">
        <v>992</v>
      </c>
      <c r="D104" s="2" t="s">
        <v>19</v>
      </c>
      <c r="E104" s="2" t="s">
        <v>10</v>
      </c>
      <c r="F104" s="2" t="s">
        <v>54</v>
      </c>
      <c r="G104" s="2" t="s">
        <v>34</v>
      </c>
      <c r="H104" s="3">
        <f>14.4+2.5</f>
        <v>16.9</v>
      </c>
      <c r="I104" s="40"/>
    </row>
    <row r="105" spans="1:9" ht="27">
      <c r="A105" s="25">
        <v>24</v>
      </c>
      <c r="B105" s="1" t="s">
        <v>72</v>
      </c>
      <c r="C105" s="2" t="s">
        <v>9</v>
      </c>
      <c r="D105" s="2" t="s">
        <v>10</v>
      </c>
      <c r="E105" s="2" t="s">
        <v>11</v>
      </c>
      <c r="F105" s="2" t="s">
        <v>47</v>
      </c>
      <c r="G105" s="1"/>
      <c r="H105" s="3">
        <f>H106</f>
        <v>220</v>
      </c>
      <c r="I105" s="40"/>
    </row>
    <row r="106" spans="1:9" ht="54.75">
      <c r="A106" s="25"/>
      <c r="B106" s="1" t="s">
        <v>32</v>
      </c>
      <c r="C106" s="2" t="s">
        <v>9</v>
      </c>
      <c r="D106" s="2" t="s">
        <v>10</v>
      </c>
      <c r="E106" s="2" t="s">
        <v>11</v>
      </c>
      <c r="F106" s="2" t="s">
        <v>47</v>
      </c>
      <c r="G106" s="2" t="s">
        <v>33</v>
      </c>
      <c r="H106" s="3">
        <v>220</v>
      </c>
      <c r="I106" s="40"/>
    </row>
    <row r="107" spans="1:10" ht="13.5">
      <c r="A107" s="25"/>
      <c r="B107" s="4" t="s">
        <v>8</v>
      </c>
      <c r="C107" s="4"/>
      <c r="D107" s="4"/>
      <c r="E107" s="4"/>
      <c r="F107" s="24"/>
      <c r="G107" s="4"/>
      <c r="H107" s="3">
        <f>H17+H19+H21+H23+H25+H29+H33+H35+H37+H39+H41+H43+H45+H49+H53+H57+H59+H62+H64+H69+H71+H73++H77+H80+H84+H86+H88+H90+H92+H94+H97+H99+H101+H103+H105</f>
        <v>105144.4</v>
      </c>
      <c r="I107" s="40">
        <f>SUM(I17:I106)</f>
        <v>0</v>
      </c>
      <c r="J107" s="36">
        <f>SUM(J17:J106)</f>
        <v>0</v>
      </c>
    </row>
    <row r="108" spans="1:16" s="5" customFormat="1" ht="13.5">
      <c r="A108" s="26"/>
      <c r="B108" s="12" t="s">
        <v>23</v>
      </c>
      <c r="F108" s="19"/>
      <c r="H108" s="29">
        <v>105144.40000000001</v>
      </c>
      <c r="I108" s="41"/>
      <c r="J108" s="42">
        <f>H107+J107</f>
        <v>105144.4</v>
      </c>
      <c r="K108" s="41"/>
      <c r="L108" s="41"/>
      <c r="M108" s="41"/>
      <c r="N108" s="41"/>
      <c r="O108" s="41"/>
      <c r="P108" s="41"/>
    </row>
    <row r="109" spans="1:16" s="5" customFormat="1" ht="13.5">
      <c r="A109" s="26"/>
      <c r="B109" s="12" t="s">
        <v>24</v>
      </c>
      <c r="F109" s="19"/>
      <c r="I109" s="40">
        <f>H107-H108</f>
        <v>0</v>
      </c>
      <c r="J109" s="42">
        <f>H108-J108</f>
        <v>0</v>
      </c>
      <c r="K109" s="41"/>
      <c r="L109" s="41"/>
      <c r="M109" s="41"/>
      <c r="N109" s="41"/>
      <c r="O109" s="41"/>
      <c r="P109" s="41"/>
    </row>
    <row r="110" spans="1:16" s="5" customFormat="1" ht="13.5">
      <c r="A110" s="26"/>
      <c r="B110" s="12" t="s">
        <v>29</v>
      </c>
      <c r="D110" s="20" t="s">
        <v>25</v>
      </c>
      <c r="F110" s="19"/>
      <c r="H110" s="5" t="s">
        <v>25</v>
      </c>
      <c r="I110" s="41"/>
      <c r="J110" s="43"/>
      <c r="K110" s="41"/>
      <c r="L110" s="41"/>
      <c r="M110" s="41"/>
      <c r="N110" s="41"/>
      <c r="O110" s="41"/>
      <c r="P110" s="41"/>
    </row>
    <row r="111" spans="1:9" ht="13.5">
      <c r="A111" s="5"/>
      <c r="B111" s="5"/>
      <c r="C111" s="5"/>
      <c r="D111" s="5"/>
      <c r="E111" s="5"/>
      <c r="F111" s="19"/>
      <c r="G111" s="5"/>
      <c r="H111" s="5"/>
      <c r="I111" s="41"/>
    </row>
    <row r="112" spans="1:9" ht="13.5">
      <c r="A112" s="5"/>
      <c r="B112" s="5"/>
      <c r="C112" s="5"/>
      <c r="D112" s="5"/>
      <c r="E112" s="5"/>
      <c r="F112" s="19"/>
      <c r="G112" s="5"/>
      <c r="H112" s="5"/>
      <c r="I112" s="41"/>
    </row>
    <row r="113" spans="1:9" ht="13.5">
      <c r="A113" s="5"/>
      <c r="B113" s="5"/>
      <c r="C113" s="5"/>
      <c r="D113" s="5"/>
      <c r="E113" s="5"/>
      <c r="F113" s="19"/>
      <c r="G113" s="5"/>
      <c r="H113" s="5"/>
      <c r="I113" s="41"/>
    </row>
    <row r="114" spans="2:7" ht="13.5">
      <c r="B114" s="5"/>
      <c r="C114" s="5"/>
      <c r="D114" s="5"/>
      <c r="E114" s="5"/>
      <c r="F114" s="19"/>
      <c r="G114" s="5"/>
    </row>
  </sheetData>
  <sheetProtection/>
  <mergeCells count="1">
    <mergeCell ref="B13:G13"/>
  </mergeCells>
  <printOptions/>
  <pageMargins left="0.1968503937007874" right="0.07874015748031496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Екатерина</cp:lastModifiedBy>
  <cp:lastPrinted>2024-01-19T08:37:35Z</cp:lastPrinted>
  <dcterms:created xsi:type="dcterms:W3CDTF">1996-10-08T23:32:33Z</dcterms:created>
  <dcterms:modified xsi:type="dcterms:W3CDTF">2024-02-25T16:39:26Z</dcterms:modified>
  <cp:category/>
  <cp:version/>
  <cp:contentType/>
  <cp:contentStatus/>
</cp:coreProperties>
</file>