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Лист2" sheetId="1" r:id="rId1"/>
  </sheets>
  <definedNames>
    <definedName name="_xlnm.Print_Area" localSheetId="0">'Лист2'!$A$1:$E$43</definedName>
  </definedNames>
  <calcPr fullCalcOnLoad="1"/>
</workbook>
</file>

<file path=xl/sharedStrings.xml><?xml version="1.0" encoding="utf-8"?>
<sst xmlns="http://schemas.openxmlformats.org/spreadsheetml/2006/main" count="73" uniqueCount="73">
  <si>
    <t>тыс.руб.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</si>
  <si>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</si>
  <si>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</si>
  <si>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</si>
  <si>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</si>
  <si>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</si>
  <si>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</si>
  <si>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</si>
  <si>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</si>
  <si>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</si>
  <si>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</si>
  <si>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</si>
  <si>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Начальник финансового отдела</t>
  </si>
  <si>
    <t>Е.В.Цыбуля</t>
  </si>
  <si>
    <t xml:space="preserve">сельского поселения </t>
  </si>
  <si>
    <t xml:space="preserve">Калининского района </t>
  </si>
  <si>
    <t>Процент 
исполнения</t>
  </si>
  <si>
    <t>1 11 05035 10 0000 120</t>
  </si>
  <si>
    <t>к решению Совета Калининского</t>
  </si>
  <si>
    <t>Налоговые и неналоговые доходы</t>
  </si>
  <si>
    <t>Код</t>
  </si>
  <si>
    <t>Наименование дохода</t>
  </si>
  <si>
    <t>Всего, доходы</t>
  </si>
  <si>
    <t>1 06 06000 00 0000 110</t>
  </si>
  <si>
    <t>1 13 02065 10 0000 130</t>
  </si>
  <si>
    <t>2 02 30000 00 0000 150</t>
  </si>
  <si>
    <t xml:space="preserve">2 02 35118 10 0000 150 </t>
  </si>
  <si>
    <t>2 02 30024 10 0000 150</t>
  </si>
  <si>
    <t>администрации Калининского</t>
  </si>
  <si>
    <t>сельского поселения Калининского района</t>
  </si>
  <si>
    <t>2 02 100000 00 0000 150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</si>
  <si>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</si>
  <si>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</si>
  <si>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2 02 29999 10 0000 150</t>
  </si>
  <si>
    <t>1 13 01995 10 0000 130</t>
  </si>
  <si>
    <t>1 17 05050 10 0000 180</t>
  </si>
  <si>
    <t>Прочие неналоговые доходы бюджетов сельских поселений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</si>
  <si>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</si>
  <si>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</si>
  <si>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2 02 20000 00 0000 150</t>
  </si>
  <si>
    <t>2 02 25555 10 0000 150</t>
  </si>
  <si>
    <t>Субсидии бюджетам на реализацию программ формирования современной городской среды</t>
  </si>
  <si>
    <t>2 02 49999 10 0000 150</t>
  </si>
  <si>
    <t>Прочие безвозмездные поступления</t>
  </si>
  <si>
    <t>Прочие доходы от оказания платных услуг (работ) получателями средств бюджетов сельских поселений</t>
  </si>
  <si>
    <t>Субсидии бюджетам бюджетной системы Российской Федерации (межбюджетные субсидии)</t>
  </si>
  <si>
    <t>Прочие межбюджетные трансферты, передаваемые бюджетам сельских поселений</t>
  </si>
  <si>
    <t>Субвенции  бюджетам бюджетной системы Российской Федерации</t>
  </si>
  <si>
    <t>2 07 05000 10 0000 150</t>
  </si>
  <si>
    <t>от __________2024г. №_____</t>
  </si>
  <si>
    <t>Доходы бюджета Калининского сельского поселения Калининского района по кодам классификации доходов за 2023 год</t>
  </si>
  <si>
    <t>План на 2023 год</t>
  </si>
  <si>
    <t>Исполнено за  2023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</si>
  <si>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</si>
  <si>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</si>
  <si>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</si>
  <si>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1 13 02995 10 0000 130</t>
  </si>
  <si>
    <t>Прочие доходы от компенсации затрат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</si>
  <si>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</si>
  <si>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</si>
  <si>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</t>
  </si>
  <si>
    <t>2 07 00000 00 0000 150</t>
  </si>
  <si>
    <t>Прочие безвозмездные поступления в бюджеты поселений</t>
  </si>
  <si>
    <t>Иные межбюджетные трансферты</t>
  </si>
  <si>
    <t>2 02 40000 00 0000 150</t>
  </si>
  <si>
    <t>1 03 02230 01 0000 110 
1 03 02240 01 0000 110
1 03 02250 01 0000 110 
1 03 02260 01 0000 110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</si>
  <si>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</si>
  <si>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1 16 00000 00 0000 000
</t>
  </si>
  <si>
    <t>Штрафы, санкции, возмещение ущерба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</si>
  <si>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</si>
  <si>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Российской Федерации</t>
  </si>
  <si>
    <t>2 02 15001 10 0000 150</t>
  </si>
  <si>
    <t>Приложение 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</si>
</sst>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</numFmts>
  <fonts count="4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justify" wrapText="1"/>
      <protection/>
    </xf>
    <xf numFmtId="0" fontId="3" fillId="0" borderId="10" xfId="53" applyFont="1" applyBorder="1" applyAlignment="1">
      <alignment horizontal="justify" vertical="top" wrapText="1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0" applyFont="1" applyAlignment="1">
      <alignment/>
    </xf>
    <xf numFmtId="188" fontId="2" fillId="0" borderId="10" xfId="0" applyNumberFormat="1" applyFont="1" applyBorder="1" applyAlignment="1">
      <alignment horizontal="right"/>
    </xf>
    <xf numFmtId="188" fontId="3" fillId="0" borderId="10" xfId="53" applyNumberFormat="1" applyFont="1" applyBorder="1" applyAlignment="1">
      <alignment horizontal="right" wrapText="1"/>
      <protection/>
    </xf>
    <xf numFmtId="188" fontId="3" fillId="0" borderId="10" xfId="53" applyNumberFormat="1" applyFont="1" applyBorder="1" applyAlignment="1">
      <alignment horizontal="center"/>
      <protection/>
    </xf>
    <xf numFmtId="188" fontId="3" fillId="0" borderId="11" xfId="53" applyNumberFormat="1" applyFont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188" fontId="6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5" fillId="0" borderId="10" xfId="53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88" fontId="5" fillId="0" borderId="10" xfId="53" applyNumberFormat="1" applyFont="1" applyBorder="1" applyAlignment="1">
      <alignment horizontal="center" wrapText="1"/>
      <protection/>
    </xf>
    <xf numFmtId="188" fontId="3" fillId="33" borderId="10" xfId="53" applyNumberFormat="1" applyFont="1" applyFill="1" applyBorder="1" applyAlignment="1">
      <alignment horizontal="center"/>
      <protection/>
    </xf>
    <xf numFmtId="188" fontId="3" fillId="33" borderId="11" xfId="53" applyNumberFormat="1" applyFont="1" applyFill="1" applyBorder="1" applyAlignment="1">
      <alignment horizontal="center"/>
      <protection/>
    </xf>
    <xf numFmtId="188" fontId="2" fillId="0" borderId="0" xfId="0" applyNumberFormat="1" applyFont="1" applyAlignment="1">
      <alignment/>
    </xf>
    <xf numFmtId="188" fontId="3" fillId="33" borderId="10" xfId="53" applyNumberFormat="1" applyFont="1" applyFill="1" applyBorder="1" applyAlignment="1">
      <alignment horizontal="center" vertical="top"/>
      <protection/>
    </xf>
    <xf numFmtId="0" fontId="3" fillId="0" borderId="10" xfId="53" applyFont="1" applyBorder="1" applyAlignment="1">
      <alignment horizontal="left"/>
      <protection/>
    </xf>
    <xf numFmtId="188" fontId="6" fillId="0" borderId="10" xfId="53" applyNumberFormat="1" applyFont="1" applyBorder="1" applyAlignment="1">
      <alignment horizontal="right" wrapText="1"/>
      <protection/>
    </xf>
    <xf numFmtId="188" fontId="5" fillId="0" borderId="10" xfId="53" applyNumberFormat="1" applyFont="1" applyBorder="1" applyAlignment="1">
      <alignment horizontal="right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0" fontId="1" fillId="0" borderId="0" xfId="53" applyAlignment="1">
      <alignment horizontal="left"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0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188" fontId="5" fillId="0" borderId="10" xfId="53" applyNumberFormat="1" applyFont="1" applyBorder="1" applyAlignment="1">
      <alignment horizontal="right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88" fontId="7" fillId="33" borderId="10" xfId="53" applyNumberFormat="1" applyFont="1" applyFill="1" applyBorder="1" applyAlignment="1">
      <alignment horizontal="center"/>
      <protection/>
    </xf>
    <xf numFmtId="188" fontId="5" fillId="0" borderId="10" xfId="53" applyNumberFormat="1" applyFont="1" applyFill="1" applyBorder="1" applyAlignment="1">
      <alignment horizontal="center"/>
      <protection/>
    </xf>
    <xf numFmtId="188" fontId="3" fillId="0" borderId="10" xfId="53" applyNumberFormat="1" applyFont="1" applyFill="1" applyBorder="1" applyAlignment="1">
      <alignment horizontal="center"/>
      <protection/>
    </xf>
    <xf numFmtId="188" fontId="3" fillId="33" borderId="10" xfId="53" applyNumberFormat="1" applyFont="1" applyFill="1" applyBorder="1" applyAlignment="1">
      <alignment horizontal="center" vertical="center"/>
      <protection/>
    </xf>
    <xf numFmtId="188" fontId="3" fillId="0" borderId="10" xfId="53" applyNumberFormat="1" applyFont="1" applyBorder="1" applyAlignment="1">
      <alignment horizontal="center" vertical="center"/>
      <protection/>
    </xf>
    <xf numFmtId="188" fontId="3" fillId="0" borderId="10" xfId="53" applyNumberFormat="1" applyFont="1" applyBorder="1" applyAlignment="1">
      <alignment horizontal="right"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center" wrapText="1"/>
      <protection/>
    </xf>
    <xf numFmtId="0" fontId="4" fillId="0" borderId="0" xfId="53" applyFont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60" zoomScaleNormal="90" zoomScalePageLayoutView="0" workbookViewId="0" topLeftCell="A27">
      <selection activeCell="B8" sqref="B8:B9"/>
    </sheetView>
  </sheetViews>
  <sheetFormatPr defaultColWidth="9.140625" defaultRowHeight="12.75"/>
  <cols>
    <col min="1" max="1" width="21.57421875" style="6" customWidth="1"/>
    <col min="2" max="2" width="44.7109375" style="6" customWidth="1"/>
    <col min="3" max="3" width="13.00390625" style="6" customWidth="1"/>
    <col min="4" max="4" width="13.140625" style="6" customWidth="1"/>
    <col min="5" max="5" width="10.28125" style="6" customWidth="1"/>
    <col min="6" max="16384" width="9.140625" style="6" customWidth="1"/>
  </cols>
  <sheetData>
    <row r="1" spans="1:3" ht="15">
      <c r="A1" s="5"/>
      <c r="B1" s="35"/>
      <c r="C1" s="11" t="s">
        <v>72</v>
      </c>
    </row>
    <row r="2" spans="1:3" ht="15">
      <c r="A2" s="5"/>
      <c r="C2" s="11" t="s">
        <v>18</v>
      </c>
    </row>
    <row r="3" spans="1:3" ht="15">
      <c r="A3" s="5"/>
      <c r="C3" s="11" t="s">
        <v>14</v>
      </c>
    </row>
    <row r="4" spans="1:3" ht="15">
      <c r="A4" s="5"/>
      <c r="C4" s="11" t="s">
        <v>15</v>
      </c>
    </row>
    <row r="5" spans="1:3" ht="15">
      <c r="A5" s="4"/>
      <c r="C5" s="11" t="s">
        <v>49</v>
      </c>
    </row>
    <row r="6" spans="1:4" ht="31.5" customHeight="1">
      <c r="A6" s="44" t="s">
        <v>50</v>
      </c>
      <c r="B6" s="44"/>
      <c r="C6" s="44"/>
      <c r="D6" s="44"/>
    </row>
    <row r="7" spans="1:5" ht="12.75">
      <c r="A7" s="5"/>
      <c r="B7" s="4"/>
      <c r="E7" s="1" t="s">
        <v>0</v>
      </c>
    </row>
    <row r="8" spans="1:5" ht="12.75" customHeight="1">
      <c r="A8" s="42" t="s">
        <v>20</v>
      </c>
      <c r="B8" s="42" t="s">
        <v>21</v>
      </c>
      <c r="C8" s="43" t="s">
        <v>51</v>
      </c>
      <c r="D8" s="43" t="s">
        <v>52</v>
      </c>
      <c r="E8" s="43" t="s">
        <v>16</v>
      </c>
    </row>
    <row r="9" spans="1:5" ht="18.75" customHeight="1">
      <c r="A9" s="42"/>
      <c r="B9" s="42"/>
      <c r="C9" s="43"/>
      <c r="D9" s="43"/>
      <c r="E9" s="43"/>
    </row>
    <row r="10" spans="1:6" ht="18" customHeight="1">
      <c r="A10" s="16"/>
      <c r="B10" s="13" t="s">
        <v>22</v>
      </c>
      <c r="C10" s="19">
        <f>C11+C25</f>
        <v>136972.5</v>
      </c>
      <c r="D10" s="19">
        <f>D11+D25</f>
        <v>149686.4</v>
      </c>
      <c r="E10" s="25">
        <f aca="true" t="shared" si="0" ref="E10:E18">D10*100/C10</f>
        <v>109.2820821697786</v>
      </c>
      <c r="F10" s="22"/>
    </row>
    <row r="11" spans="1:5" ht="17.25" customHeight="1">
      <c r="A11" s="12" t="s">
        <v>1</v>
      </c>
      <c r="B11" s="13" t="s">
        <v>19</v>
      </c>
      <c r="C11" s="19">
        <f>C12+C14+C15+C16+C17+C19+C20+C13+C22+C18+C23+C24+C21</f>
        <v>59107</v>
      </c>
      <c r="D11" s="19">
        <f>D12+D14+D15+D16+D17+D19+D20+D13+D23+D18+D21+D24+D22</f>
        <v>77052.7</v>
      </c>
      <c r="E11" s="26">
        <f t="shared" si="0"/>
        <v>130.36137851692692</v>
      </c>
    </row>
    <row r="12" spans="1:5" ht="15" customHeight="1">
      <c r="A12" s="14" t="s">
        <v>2</v>
      </c>
      <c r="B12" s="2" t="s">
        <v>3</v>
      </c>
      <c r="C12" s="20">
        <v>26000</v>
      </c>
      <c r="D12" s="9">
        <v>34386.2</v>
      </c>
      <c r="E12" s="8">
        <f t="shared" si="0"/>
        <v>132.25461538461536</v>
      </c>
    </row>
    <row r="13" spans="1:8" ht="112.5" customHeight="1">
      <c r="A13" s="14" t="s">
        <v>65</v>
      </c>
      <c r="B13" s="14" t="s">
        <v>66</v>
      </c>
      <c r="C13" s="39">
        <v>6459.1</v>
      </c>
      <c r="D13" s="40">
        <v>7518.3</v>
      </c>
      <c r="E13" s="41">
        <f t="shared" si="0"/>
        <v>116.3985694601415</v>
      </c>
      <c r="H13" s="22"/>
    </row>
    <row r="14" spans="1:5" ht="18" customHeight="1">
      <c r="A14" s="14" t="s">
        <v>4</v>
      </c>
      <c r="B14" s="2" t="s">
        <v>5</v>
      </c>
      <c r="C14" s="20">
        <f>5400+58.8</f>
        <v>5458.8</v>
      </c>
      <c r="D14" s="9">
        <v>6123.5</v>
      </c>
      <c r="E14" s="8">
        <f t="shared" si="0"/>
        <v>112.176668864952</v>
      </c>
    </row>
    <row r="15" spans="1:8" ht="44.25" customHeight="1">
      <c r="A15" s="14" t="s">
        <v>6</v>
      </c>
      <c r="B15" s="3" t="s">
        <v>53</v>
      </c>
      <c r="C15" s="20">
        <v>7900</v>
      </c>
      <c r="D15" s="9">
        <v>12750.9</v>
      </c>
      <c r="E15" s="8">
        <f t="shared" si="0"/>
        <v>161.40379746835444</v>
      </c>
      <c r="G15" s="22"/>
      <c r="H15" s="22"/>
    </row>
    <row r="16" spans="1:5" ht="17.25" customHeight="1">
      <c r="A16" s="14" t="s">
        <v>23</v>
      </c>
      <c r="B16" s="3" t="s">
        <v>7</v>
      </c>
      <c r="C16" s="23">
        <v>10407</v>
      </c>
      <c r="D16" s="9">
        <v>13107.5</v>
      </c>
      <c r="E16" s="8">
        <f t="shared" si="0"/>
        <v>125.94888056116076</v>
      </c>
    </row>
    <row r="17" spans="1:5" ht="68.25" customHeight="1">
      <c r="A17" s="14" t="s">
        <v>17</v>
      </c>
      <c r="B17" s="3" t="s">
        <v>54</v>
      </c>
      <c r="C17" s="20">
        <f>213+33</f>
        <v>246</v>
      </c>
      <c r="D17" s="9">
        <v>287.2</v>
      </c>
      <c r="E17" s="8">
        <f t="shared" si="0"/>
        <v>116.7479674796748</v>
      </c>
    </row>
    <row r="18" spans="1:5" ht="51" customHeight="1">
      <c r="A18" s="14" t="s">
        <v>37</v>
      </c>
      <c r="B18" s="3" t="s">
        <v>38</v>
      </c>
      <c r="C18" s="20">
        <f>15+6</f>
        <v>21</v>
      </c>
      <c r="D18" s="9">
        <v>21.3</v>
      </c>
      <c r="E18" s="8">
        <f t="shared" si="0"/>
        <v>101.42857142857143</v>
      </c>
    </row>
    <row r="19" spans="1:5" ht="47.25" customHeight="1">
      <c r="A19" s="14" t="s">
        <v>24</v>
      </c>
      <c r="B19" s="3" t="s">
        <v>55</v>
      </c>
      <c r="C19" s="36">
        <f>16-5</f>
        <v>11</v>
      </c>
      <c r="D19" s="20">
        <v>17.9</v>
      </c>
      <c r="E19" s="10">
        <f aca="true" t="shared" si="1" ref="E19:E24">D19*100/C19</f>
        <v>162.72727272727272</v>
      </c>
    </row>
    <row r="20" spans="1:5" ht="32.25" customHeight="1">
      <c r="A20" s="14" t="s">
        <v>34</v>
      </c>
      <c r="B20" s="3" t="s">
        <v>44</v>
      </c>
      <c r="C20" s="21">
        <f>99+37</f>
        <v>136</v>
      </c>
      <c r="D20" s="20">
        <v>150.4</v>
      </c>
      <c r="E20" s="10">
        <f t="shared" si="1"/>
        <v>110.58823529411765</v>
      </c>
    </row>
    <row r="21" spans="1:5" ht="37.5" customHeight="1">
      <c r="A21" s="14" t="s">
        <v>56</v>
      </c>
      <c r="B21" s="3" t="s">
        <v>57</v>
      </c>
      <c r="C21" s="21">
        <v>32</v>
      </c>
      <c r="D21" s="20">
        <v>33</v>
      </c>
      <c r="E21" s="10">
        <f t="shared" si="1"/>
        <v>103.125</v>
      </c>
    </row>
    <row r="22" spans="1:5" ht="94.5" customHeight="1">
      <c r="A22" s="14" t="s">
        <v>32</v>
      </c>
      <c r="B22" s="3" t="s">
        <v>31</v>
      </c>
      <c r="C22" s="21">
        <f>900.7+1099.3</f>
        <v>2000</v>
      </c>
      <c r="D22" s="9">
        <v>2000</v>
      </c>
      <c r="E22" s="10">
        <f t="shared" si="1"/>
        <v>100</v>
      </c>
    </row>
    <row r="23" spans="1:5" ht="21" customHeight="1">
      <c r="A23" s="14" t="s">
        <v>67</v>
      </c>
      <c r="B23" s="3" t="s">
        <v>68</v>
      </c>
      <c r="C23" s="9">
        <f>143+50</f>
        <v>193</v>
      </c>
      <c r="D23" s="9">
        <v>261.6</v>
      </c>
      <c r="E23" s="10">
        <f t="shared" si="1"/>
        <v>135.54404145077723</v>
      </c>
    </row>
    <row r="24" spans="1:5" ht="32.25" customHeight="1">
      <c r="A24" s="14" t="s">
        <v>35</v>
      </c>
      <c r="B24" s="3" t="s">
        <v>36</v>
      </c>
      <c r="C24" s="9">
        <v>243.1</v>
      </c>
      <c r="D24" s="9">
        <v>394.9</v>
      </c>
      <c r="E24" s="7">
        <f t="shared" si="1"/>
        <v>162.44343891402715</v>
      </c>
    </row>
    <row r="25" spans="1:5" ht="21" customHeight="1">
      <c r="A25" s="12" t="s">
        <v>8</v>
      </c>
      <c r="B25" s="13" t="s">
        <v>9</v>
      </c>
      <c r="C25" s="17">
        <f>C26+C37</f>
        <v>77865.5</v>
      </c>
      <c r="D25" s="17">
        <f>D26+D37</f>
        <v>72633.7</v>
      </c>
      <c r="E25" s="15">
        <f aca="true" t="shared" si="2" ref="E25:E38">D25*100/C25</f>
        <v>93.28097809684648</v>
      </c>
    </row>
    <row r="26" spans="1:5" ht="35.25" customHeight="1">
      <c r="A26" s="14" t="s">
        <v>10</v>
      </c>
      <c r="B26" s="3" t="s">
        <v>11</v>
      </c>
      <c r="C26" s="9">
        <f>C34+C27+C29+C32</f>
        <v>77430.5</v>
      </c>
      <c r="D26" s="9">
        <f>D34+D27+D29+D32</f>
        <v>72195.9</v>
      </c>
      <c r="E26" s="7">
        <f t="shared" si="2"/>
        <v>93.23961488044115</v>
      </c>
    </row>
    <row r="27" spans="1:5" s="16" customFormat="1" ht="29.25" customHeight="1">
      <c r="A27" s="12" t="s">
        <v>30</v>
      </c>
      <c r="B27" s="13" t="s">
        <v>69</v>
      </c>
      <c r="C27" s="17">
        <f>C28</f>
        <v>14315.9</v>
      </c>
      <c r="D27" s="17">
        <f>D28</f>
        <v>14315.9</v>
      </c>
      <c r="E27" s="33">
        <f>E28</f>
        <v>100</v>
      </c>
    </row>
    <row r="28" spans="1:5" s="18" customFormat="1" ht="42" customHeight="1">
      <c r="A28" s="14" t="s">
        <v>71</v>
      </c>
      <c r="B28" s="3" t="s">
        <v>70</v>
      </c>
      <c r="C28" s="9">
        <v>14315.9</v>
      </c>
      <c r="D28" s="9">
        <v>14315.9</v>
      </c>
      <c r="E28" s="7">
        <f t="shared" si="2"/>
        <v>100</v>
      </c>
    </row>
    <row r="29" spans="1:5" ht="39" customHeight="1">
      <c r="A29" s="12" t="s">
        <v>39</v>
      </c>
      <c r="B29" s="13" t="s">
        <v>45</v>
      </c>
      <c r="C29" s="37">
        <f>C30+C31</f>
        <v>61753</v>
      </c>
      <c r="D29" s="37">
        <f>D30+D31</f>
        <v>56518.4</v>
      </c>
      <c r="E29" s="7">
        <f t="shared" si="2"/>
        <v>91.52332680193675</v>
      </c>
    </row>
    <row r="30" spans="1:5" ht="36" customHeight="1">
      <c r="A30" s="14" t="s">
        <v>40</v>
      </c>
      <c r="B30" s="3" t="s">
        <v>41</v>
      </c>
      <c r="C30" s="38">
        <f>25623.4-3896.8-708.6</f>
        <v>21018.000000000004</v>
      </c>
      <c r="D30" s="9">
        <v>21018</v>
      </c>
      <c r="E30" s="7">
        <f t="shared" si="2"/>
        <v>99.99999999999999</v>
      </c>
    </row>
    <row r="31" spans="1:5" ht="27" customHeight="1">
      <c r="A31" s="14" t="s">
        <v>33</v>
      </c>
      <c r="B31" s="3" t="s">
        <v>58</v>
      </c>
      <c r="C31" s="38">
        <f>37609.9+3800-674.9</f>
        <v>40735</v>
      </c>
      <c r="D31" s="9">
        <v>35500.4</v>
      </c>
      <c r="E31" s="7">
        <f t="shared" si="2"/>
        <v>87.14962562906591</v>
      </c>
    </row>
    <row r="32" spans="1:5" s="18" customFormat="1" ht="27" customHeight="1">
      <c r="A32" s="12" t="s">
        <v>64</v>
      </c>
      <c r="B32" s="13" t="s">
        <v>63</v>
      </c>
      <c r="C32" s="37">
        <f>C33</f>
        <v>464.2</v>
      </c>
      <c r="D32" s="37">
        <f>D33</f>
        <v>464.2</v>
      </c>
      <c r="E32" s="15">
        <f t="shared" si="2"/>
        <v>100</v>
      </c>
    </row>
    <row r="33" spans="1:5" ht="33" customHeight="1">
      <c r="A33" s="27" t="s">
        <v>42</v>
      </c>
      <c r="B33" s="3" t="s">
        <v>46</v>
      </c>
      <c r="C33" s="38">
        <f>180+284.2</f>
        <v>464.2</v>
      </c>
      <c r="D33" s="9">
        <v>464.2</v>
      </c>
      <c r="E33" s="7">
        <f t="shared" si="2"/>
        <v>100</v>
      </c>
    </row>
    <row r="34" spans="1:5" ht="30" customHeight="1">
      <c r="A34" s="12" t="s">
        <v>25</v>
      </c>
      <c r="B34" s="13" t="s">
        <v>47</v>
      </c>
      <c r="C34" s="17">
        <f>C35+C36</f>
        <v>897.4</v>
      </c>
      <c r="D34" s="17">
        <f>D35+D36</f>
        <v>897.4</v>
      </c>
      <c r="E34" s="7">
        <f t="shared" si="2"/>
        <v>100</v>
      </c>
    </row>
    <row r="35" spans="1:5" s="18" customFormat="1" ht="27" customHeight="1">
      <c r="A35" s="14" t="s">
        <v>26</v>
      </c>
      <c r="B35" s="3" t="s">
        <v>59</v>
      </c>
      <c r="C35" s="9">
        <f>767.5+122.3</f>
        <v>889.8</v>
      </c>
      <c r="D35" s="9">
        <v>889.8</v>
      </c>
      <c r="E35" s="7">
        <f t="shared" si="2"/>
        <v>100</v>
      </c>
    </row>
    <row r="36" spans="1:5" ht="42.75" customHeight="1">
      <c r="A36" s="14" t="s">
        <v>27</v>
      </c>
      <c r="B36" s="3" t="s">
        <v>60</v>
      </c>
      <c r="C36" s="9">
        <v>7.6</v>
      </c>
      <c r="D36" s="9">
        <v>7.6</v>
      </c>
      <c r="E36" s="7">
        <f t="shared" si="2"/>
        <v>100</v>
      </c>
    </row>
    <row r="37" spans="1:5" s="18" customFormat="1" ht="27.75" customHeight="1">
      <c r="A37" s="12" t="s">
        <v>61</v>
      </c>
      <c r="B37" s="13" t="s">
        <v>43</v>
      </c>
      <c r="C37" s="17">
        <f>C38</f>
        <v>435</v>
      </c>
      <c r="D37" s="17">
        <f>D38</f>
        <v>437.8</v>
      </c>
      <c r="E37" s="7">
        <f t="shared" si="2"/>
        <v>100.64367816091954</v>
      </c>
    </row>
    <row r="38" spans="1:5" ht="26.25">
      <c r="A38" s="24" t="s">
        <v>48</v>
      </c>
      <c r="B38" s="3" t="s">
        <v>62</v>
      </c>
      <c r="C38" s="9">
        <v>435</v>
      </c>
      <c r="D38" s="34">
        <v>437.8</v>
      </c>
      <c r="E38" s="7">
        <f t="shared" si="2"/>
        <v>100.64367816091954</v>
      </c>
    </row>
    <row r="39" spans="1:3" ht="12.75">
      <c r="A39" s="28"/>
      <c r="B39" s="29"/>
      <c r="C39" s="30"/>
    </row>
    <row r="40" spans="1:3" ht="12.75">
      <c r="A40" s="28"/>
      <c r="B40" s="29"/>
      <c r="C40" s="30"/>
    </row>
    <row r="41" spans="1:3" ht="12.75">
      <c r="A41" s="4" t="s">
        <v>12</v>
      </c>
      <c r="B41" s="4"/>
      <c r="C41" s="31"/>
    </row>
    <row r="42" spans="1:3" ht="12.75">
      <c r="A42" s="4" t="s">
        <v>28</v>
      </c>
      <c r="B42" s="4"/>
      <c r="C42" s="31"/>
    </row>
    <row r="43" spans="1:3" ht="12.75">
      <c r="A43" s="4" t="s">
        <v>29</v>
      </c>
      <c r="B43" s="4"/>
      <c r="C43" s="32" t="s">
        <v>13</v>
      </c>
    </row>
  </sheetData>
  <sheetProtection/>
  <mergeCells count="6">
    <mergeCell ref="B8:B9"/>
    <mergeCell ref="C8:C9"/>
    <mergeCell ref="A6:D6"/>
    <mergeCell ref="D8:D9"/>
    <mergeCell ref="E8:E9"/>
    <mergeCell ref="A8:A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2024-04-19T11:45:03Z</cp:lastPrinted>
  <dcterms:created xsi:type="dcterms:W3CDTF">1996-10-08T23:32:33Z</dcterms:created>
  <dcterms:modified xsi:type="dcterms:W3CDTF">2024-04-19T11:45:08Z</dcterms:modified>
  <cp:category/>
  <cp:version/>
  <cp:contentType/>
  <cp:contentStatus/>
</cp:coreProperties>
</file>